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WINSVR08\Accounting\UARB\ACFR\00 ACFR FY2026\01 Planning\Letter Draft\L101 Request for Financial Info - Govt Activities\"/>
    </mc:Choice>
  </mc:AlternateContent>
  <xr:revisionPtr revIDLastSave="0" documentId="13_ncr:1_{BC7965DA-21C9-4A9F-A386-0744E5E5177A}" xr6:coauthVersionLast="47" xr6:coauthVersionMax="47" xr10:uidLastSave="{00000000-0000-0000-0000-000000000000}"/>
  <bookViews>
    <workbookView xWindow="-28920" yWindow="-120" windowWidth="29040" windowHeight="15720" tabRatio="898" xr2:uid="{5F103AA8-1A83-4F3E-BCBF-E2EDE39820DF}"/>
  </bookViews>
  <sheets>
    <sheet name="Compensated Absences Summary" sheetId="6" r:id="rId1"/>
    <sheet name="Instructions - Vacation and CT" sheetId="5" r:id="rId2"/>
    <sheet name="Vacation and CT Support" sheetId="4" r:id="rId3"/>
    <sheet name="Instructions - Sick Leave" sheetId="1" r:id="rId4"/>
    <sheet name="Sick Leave Support" sheetId="2" r:id="rId5"/>
    <sheet name="SL Support Sampling example" sheetId="8" r:id="rId6"/>
    <sheet name="Instructions - Leave Donation" sheetId="7" r:id="rId7"/>
    <sheet name="Leave Donation-Leave Sharing " sheetId="3" r:id="rId8"/>
    <sheet name="DS_INTERNAL_SNIP_STORAGE" sheetId="9" state="veryHidden" r:id="rId9"/>
    <sheet name="DS_INTERNAL_SETTINGS_STORAGE" sheetId="10" state="veryHidden" r:id="rId10"/>
    <sheet name="DS_INTERNAL_DOCGROUP_STORAGE" sheetId="11" state="veryHidden" r:id="rId11"/>
    <sheet name="DS_INTERNAL_DOCUMENT_STORAGE" sheetId="12" state="veryHidden" r:id="rId12"/>
  </sheets>
  <definedNames>
    <definedName name="DS_WorkbookId_5f429bdbb5d74dbaa14143f27fc99e52_18050" localSheetId="2" hidden="1">"DsWorksheetID"</definedName>
    <definedName name="DS_WorkbookId_5f429bdbb5d74dbaa14143f27fc99e52_33930" localSheetId="9" hidden="1">"DsWorksheetID"</definedName>
    <definedName name="DS_WorkbookId_5f429bdbb5d74dbaa14143f27fc99e52_38447" localSheetId="10" hidden="1">"DsWorksheetID"</definedName>
    <definedName name="DS_WorkbookId_5f429bdbb5d74dbaa14143f27fc99e52_38721" localSheetId="6" hidden="1">"DsWorksheetID"</definedName>
    <definedName name="DS_WorkbookId_5f429bdbb5d74dbaa14143f27fc99e52_40436" localSheetId="0" hidden="1">"DsWorksheetID"</definedName>
    <definedName name="DS_WorkbookId_5f429bdbb5d74dbaa14143f27fc99e52_42105" localSheetId="4" hidden="1">"DsWorksheetID"</definedName>
    <definedName name="DS_WorkbookId_5f429bdbb5d74dbaa14143f27fc99e52_43303" localSheetId="5" hidden="1">"DsWorksheetID"</definedName>
    <definedName name="DS_WorkbookId_5f429bdbb5d74dbaa14143f27fc99e52_5855" localSheetId="1" hidden="1">"DsWorksheetID"</definedName>
    <definedName name="DS_WorkbookId_5f429bdbb5d74dbaa14143f27fc99e52_65198" localSheetId="11" hidden="1">"DsWorksheetID"</definedName>
    <definedName name="DS_WorkbookId_5f429bdbb5d74dbaa14143f27fc99e52_71028" localSheetId="8" hidden="1">"DsWorksheetID"</definedName>
    <definedName name="DS_WorkbookId_5f429bdbb5d74dbaa14143f27fc99e52_74900" localSheetId="7" hidden="1">"DsWorksheetID"</definedName>
    <definedName name="DS_WorkbookId_5f429bdbb5d74dbaa14143f27fc99e52_90612" localSheetId="3" hidden="1">"DsWorksheetID"</definedName>
    <definedName name="_xlnm.Print_Area" localSheetId="0">'Compensated Absences Summary'!$A$1:$R$37</definedName>
    <definedName name="_xlnm.Print_Area" localSheetId="3">'Instructions - Sick Leave'!$A$1:$C$41</definedName>
    <definedName name="_xlnm.Print_Area" localSheetId="4">'Sick Leave Support'!$A$1:$AM$67</definedName>
    <definedName name="_xlnm.Print_Area" localSheetId="5">'SL Support Sampling example'!$A$1:$AM$48</definedName>
    <definedName name="_xlnm.Print_Titles" localSheetId="3">'Instructions - Sick Leave'!$1:$3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2" l="1"/>
  <c r="AC9" i="2"/>
  <c r="AC10" i="2"/>
  <c r="AC11" i="2"/>
  <c r="AC7" i="2"/>
  <c r="N18" i="2"/>
  <c r="N8" i="2"/>
  <c r="N9" i="2"/>
  <c r="N10" i="2"/>
  <c r="N11" i="2"/>
  <c r="N12" i="2"/>
  <c r="N13" i="2"/>
  <c r="N14" i="2"/>
  <c r="N15" i="2"/>
  <c r="N16" i="2"/>
  <c r="N17" i="2"/>
  <c r="Z18" i="2" l="1"/>
  <c r="N7" i="2"/>
  <c r="Y10" i="2" l="1"/>
  <c r="G11" i="2"/>
  <c r="G8" i="2"/>
  <c r="G12" i="2" l="1"/>
  <c r="K8" i="2"/>
  <c r="Y7" i="2"/>
  <c r="Y26" i="2" l="1"/>
  <c r="Z34" i="2"/>
  <c r="K7" i="4"/>
  <c r="Y7" i="4" s="1"/>
  <c r="K53"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Z7" i="2" l="1"/>
  <c r="AA7" i="2" s="1"/>
  <c r="Z8" i="8"/>
  <c r="X7" i="8"/>
  <c r="F8" i="3"/>
  <c r="H8" i="3" s="1"/>
  <c r="J8" i="3" l="1"/>
  <c r="L8" i="3" s="1"/>
  <c r="Z25" i="2" l="1"/>
  <c r="I53" i="4"/>
  <c r="I53" i="2"/>
  <c r="H53" i="2"/>
  <c r="AA77" i="2"/>
  <c r="Z22" i="8"/>
  <c r="Z21" i="8"/>
  <c r="Z20" i="8"/>
  <c r="Z19" i="8"/>
  <c r="Z18" i="8"/>
  <c r="Z17" i="8"/>
  <c r="Z16" i="8"/>
  <c r="Z15" i="8"/>
  <c r="Z14" i="8"/>
  <c r="Z13" i="8"/>
  <c r="Z12" i="8"/>
  <c r="Z11" i="8"/>
  <c r="Z10" i="8"/>
  <c r="Z9" i="8"/>
  <c r="Z7" i="8"/>
  <c r="Z51" i="2"/>
  <c r="Y51" i="2"/>
  <c r="Z50" i="2"/>
  <c r="Y50" i="2"/>
  <c r="Z49" i="2"/>
  <c r="Y49" i="2"/>
  <c r="Z48" i="2"/>
  <c r="Y48" i="2"/>
  <c r="Z47" i="2"/>
  <c r="Y47" i="2"/>
  <c r="Z46" i="2"/>
  <c r="Y46" i="2"/>
  <c r="Z45" i="2"/>
  <c r="Y45" i="2"/>
  <c r="Z44" i="2"/>
  <c r="Y44" i="2"/>
  <c r="Z43" i="2"/>
  <c r="Y43" i="2"/>
  <c r="Z42" i="2"/>
  <c r="Y42" i="2"/>
  <c r="Z41" i="2"/>
  <c r="Y41" i="2"/>
  <c r="Z40" i="2"/>
  <c r="Y40" i="2"/>
  <c r="Z39" i="2"/>
  <c r="Y39" i="2"/>
  <c r="Z38" i="2"/>
  <c r="Y38" i="2"/>
  <c r="Z37" i="2"/>
  <c r="Y37" i="2"/>
  <c r="Z36" i="2"/>
  <c r="Y36" i="2"/>
  <c r="Z35" i="2"/>
  <c r="Y35" i="2"/>
  <c r="Y34" i="2"/>
  <c r="Z33" i="2"/>
  <c r="Y33" i="2"/>
  <c r="Z32" i="2"/>
  <c r="Y32" i="2"/>
  <c r="Z31" i="2"/>
  <c r="Y31" i="2"/>
  <c r="Z30" i="2"/>
  <c r="Y30" i="2"/>
  <c r="Z29" i="2"/>
  <c r="Y29" i="2"/>
  <c r="Z28" i="2"/>
  <c r="Y28" i="2"/>
  <c r="Z27" i="2"/>
  <c r="Y27" i="2"/>
  <c r="Z26" i="2"/>
  <c r="AA26" i="2" s="1"/>
  <c r="Y25" i="2"/>
  <c r="Z24" i="2"/>
  <c r="Y24" i="2"/>
  <c r="Z23" i="2"/>
  <c r="Y23" i="2"/>
  <c r="Z22" i="2"/>
  <c r="Y22" i="2"/>
  <c r="Z21" i="2"/>
  <c r="Y21" i="2"/>
  <c r="Z20" i="2"/>
  <c r="Y20" i="2"/>
  <c r="Z19" i="2"/>
  <c r="Y19" i="2"/>
  <c r="Y18" i="2"/>
  <c r="Z17" i="2"/>
  <c r="Y17" i="2"/>
  <c r="Z16" i="2"/>
  <c r="Y16" i="2"/>
  <c r="Z15" i="2"/>
  <c r="Y15" i="2"/>
  <c r="Z14" i="2"/>
  <c r="Y14" i="2"/>
  <c r="Z13" i="2"/>
  <c r="Y13" i="2"/>
  <c r="Z12" i="2"/>
  <c r="Y12" i="2"/>
  <c r="Z11" i="2"/>
  <c r="Y11" i="2"/>
  <c r="Z10" i="2"/>
  <c r="AA10" i="2" s="1"/>
  <c r="Z9" i="2"/>
  <c r="Y9" i="2"/>
  <c r="Z8" i="2"/>
  <c r="Y8" i="2"/>
  <c r="X53" i="2"/>
  <c r="Y8" i="4"/>
  <c r="N13" i="6"/>
  <c r="L13" i="6"/>
  <c r="T51" i="4"/>
  <c r="Q51" i="4"/>
  <c r="T50" i="4"/>
  <c r="Q50" i="4"/>
  <c r="Z50" i="4" s="1"/>
  <c r="T49" i="4"/>
  <c r="Q49" i="4"/>
  <c r="Z49" i="4" s="1"/>
  <c r="T48" i="4"/>
  <c r="Q48" i="4"/>
  <c r="Z48" i="4" s="1"/>
  <c r="T47" i="4"/>
  <c r="Q47" i="4"/>
  <c r="Z47" i="4" s="1"/>
  <c r="T46" i="4"/>
  <c r="Q46" i="4"/>
  <c r="Z46" i="4" s="1"/>
  <c r="T45" i="4"/>
  <c r="Q45" i="4"/>
  <c r="Z45" i="4" s="1"/>
  <c r="T44" i="4"/>
  <c r="Q44" i="4"/>
  <c r="Z44" i="4" s="1"/>
  <c r="T43" i="4"/>
  <c r="Q43" i="4"/>
  <c r="Z43" i="4" s="1"/>
  <c r="T42" i="4"/>
  <c r="Q42" i="4"/>
  <c r="Z42" i="4" s="1"/>
  <c r="T41" i="4"/>
  <c r="Q41" i="4"/>
  <c r="Z41" i="4" s="1"/>
  <c r="T40" i="4"/>
  <c r="Q40" i="4"/>
  <c r="Z40" i="4" s="1"/>
  <c r="T39" i="4"/>
  <c r="Q39" i="4"/>
  <c r="Z39" i="4" s="1"/>
  <c r="T38" i="4"/>
  <c r="Q38" i="4"/>
  <c r="Z38" i="4" s="1"/>
  <c r="T37" i="4"/>
  <c r="Q37" i="4"/>
  <c r="Z37" i="4" s="1"/>
  <c r="T36" i="4"/>
  <c r="Q36" i="4"/>
  <c r="Z36" i="4" s="1"/>
  <c r="T35" i="4"/>
  <c r="Q35" i="4"/>
  <c r="Z35" i="4" s="1"/>
  <c r="T34" i="4"/>
  <c r="Q34" i="4"/>
  <c r="Z34" i="4" s="1"/>
  <c r="T33" i="4"/>
  <c r="Q33" i="4"/>
  <c r="Z33" i="4" s="1"/>
  <c r="T32" i="4"/>
  <c r="Q32" i="4"/>
  <c r="Z32" i="4" s="1"/>
  <c r="T31" i="4"/>
  <c r="Q31" i="4"/>
  <c r="Z31" i="4" s="1"/>
  <c r="T30" i="4"/>
  <c r="Q30" i="4"/>
  <c r="Z30" i="4" s="1"/>
  <c r="T29" i="4"/>
  <c r="Q29" i="4"/>
  <c r="Z29" i="4" s="1"/>
  <c r="T28" i="4"/>
  <c r="Q28" i="4"/>
  <c r="Z28" i="4" s="1"/>
  <c r="T27" i="4"/>
  <c r="Q27" i="4"/>
  <c r="Z27" i="4" s="1"/>
  <c r="T26" i="4"/>
  <c r="Q26" i="4"/>
  <c r="Z26" i="4" s="1"/>
  <c r="T25" i="4"/>
  <c r="Q25" i="4"/>
  <c r="Z25" i="4" s="1"/>
  <c r="T24" i="4"/>
  <c r="Q24" i="4"/>
  <c r="Z24" i="4" s="1"/>
  <c r="T23" i="4"/>
  <c r="Q23" i="4"/>
  <c r="Z23" i="4" s="1"/>
  <c r="T22" i="4"/>
  <c r="Q22" i="4"/>
  <c r="Z22" i="4" s="1"/>
  <c r="T21" i="4"/>
  <c r="Q21" i="4"/>
  <c r="T20" i="4"/>
  <c r="Q20" i="4"/>
  <c r="Z20" i="4" s="1"/>
  <c r="T19" i="4"/>
  <c r="Q19" i="4"/>
  <c r="Z19" i="4" s="1"/>
  <c r="T18" i="4"/>
  <c r="Q18" i="4"/>
  <c r="Z18" i="4" s="1"/>
  <c r="T17" i="4"/>
  <c r="Q17" i="4"/>
  <c r="Z17" i="4" s="1"/>
  <c r="T16" i="4"/>
  <c r="Q16" i="4"/>
  <c r="Z16" i="4" s="1"/>
  <c r="T15" i="4"/>
  <c r="Q15" i="4"/>
  <c r="T14" i="4"/>
  <c r="Q14" i="4"/>
  <c r="Z14" i="4" s="1"/>
  <c r="T13" i="4"/>
  <c r="Q13" i="4"/>
  <c r="Z13" i="4" s="1"/>
  <c r="T12" i="4"/>
  <c r="Q12" i="4"/>
  <c r="Z12" i="4" s="1"/>
  <c r="T11" i="4"/>
  <c r="Q11" i="4"/>
  <c r="Z11" i="4" s="1"/>
  <c r="T10" i="4"/>
  <c r="Q10" i="4"/>
  <c r="Z10" i="4" s="1"/>
  <c r="T9" i="4"/>
  <c r="Q9" i="4"/>
  <c r="Z9" i="4" s="1"/>
  <c r="T8" i="4"/>
  <c r="Q8" i="4"/>
  <c r="Z8" i="4" s="1"/>
  <c r="AA8" i="2" l="1"/>
  <c r="K56" i="4"/>
  <c r="AA18" i="2"/>
  <c r="AC18" i="2" s="1"/>
  <c r="AA38" i="2"/>
  <c r="AC38" i="2" s="1"/>
  <c r="AA48" i="2"/>
  <c r="AC48" i="2" s="1"/>
  <c r="AA9" i="2"/>
  <c r="AA29" i="2"/>
  <c r="AC29" i="2" s="1"/>
  <c r="AA49" i="2"/>
  <c r="AC49" i="2" s="1"/>
  <c r="AA20" i="2"/>
  <c r="AC20" i="2" s="1"/>
  <c r="AA40" i="2"/>
  <c r="AC40" i="2" s="1"/>
  <c r="AA50" i="2"/>
  <c r="AC50" i="2" s="1"/>
  <c r="AA11" i="2"/>
  <c r="AA31" i="2"/>
  <c r="AC31" i="2" s="1"/>
  <c r="AA41" i="2"/>
  <c r="AC41" i="2" s="1"/>
  <c r="AA51" i="2"/>
  <c r="AC51" i="2" s="1"/>
  <c r="AA12" i="2"/>
  <c r="AC12" i="2" s="1"/>
  <c r="AA22" i="2"/>
  <c r="AC22" i="2" s="1"/>
  <c r="AA32" i="2"/>
  <c r="AC32" i="2" s="1"/>
  <c r="AA42" i="2"/>
  <c r="AC42" i="2" s="1"/>
  <c r="AA23" i="2"/>
  <c r="AC23" i="2" s="1"/>
  <c r="AA43" i="2"/>
  <c r="AC43" i="2" s="1"/>
  <c r="AA14" i="2"/>
  <c r="AA24" i="2"/>
  <c r="AC24" i="2" s="1"/>
  <c r="AA34" i="2"/>
  <c r="AC34" i="2" s="1"/>
  <c r="AA44" i="2"/>
  <c r="AC44" i="2" s="1"/>
  <c r="AA15" i="2"/>
  <c r="AA35" i="2"/>
  <c r="AC35" i="2" s="1"/>
  <c r="AA45" i="2"/>
  <c r="AC45" i="2" s="1"/>
  <c r="AA16" i="2"/>
  <c r="AC26" i="2"/>
  <c r="AA36" i="2"/>
  <c r="AC36" i="2" s="1"/>
  <c r="AA46" i="2"/>
  <c r="AC46" i="2" s="1"/>
  <c r="AA17" i="2"/>
  <c r="AC17" i="2" s="1"/>
  <c r="AA27" i="2"/>
  <c r="AC27" i="2" s="1"/>
  <c r="AA47" i="2"/>
  <c r="AC47" i="2" s="1"/>
  <c r="AA33" i="2"/>
  <c r="AC33" i="2" s="1"/>
  <c r="AA25" i="2"/>
  <c r="AC25" i="2" s="1"/>
  <c r="AA19" i="2"/>
  <c r="AC19" i="2" s="1"/>
  <c r="AA28" i="2"/>
  <c r="AC28" i="2" s="1"/>
  <c r="AA37" i="2"/>
  <c r="AC37" i="2" s="1"/>
  <c r="AA13" i="2"/>
  <c r="AA21" i="2"/>
  <c r="AC21" i="2" s="1"/>
  <c r="AA30" i="2"/>
  <c r="AC30" i="2" s="1"/>
  <c r="AA39" i="2"/>
  <c r="AC39" i="2" s="1"/>
  <c r="W51" i="4"/>
  <c r="W46" i="4"/>
  <c r="AC46" i="4" s="1"/>
  <c r="W37" i="4"/>
  <c r="AC37" i="4" s="1"/>
  <c r="W21" i="4"/>
  <c r="W32" i="4"/>
  <c r="AC32" i="4" s="1"/>
  <c r="W14" i="4"/>
  <c r="AC14" i="4" s="1"/>
  <c r="Z51" i="4"/>
  <c r="W49" i="4"/>
  <c r="AC49" i="4" s="1"/>
  <c r="W26" i="4"/>
  <c r="AC26" i="4" s="1"/>
  <c r="W27" i="4"/>
  <c r="AC27" i="4" s="1"/>
  <c r="W44" i="4"/>
  <c r="AC44" i="4" s="1"/>
  <c r="W9" i="4"/>
  <c r="AC9" i="4" s="1"/>
  <c r="W42" i="4"/>
  <c r="AC42" i="4" s="1"/>
  <c r="W47" i="4"/>
  <c r="AC47" i="4" s="1"/>
  <c r="W29" i="4"/>
  <c r="AC29" i="4" s="1"/>
  <c r="W39" i="4"/>
  <c r="AC39" i="4" s="1"/>
  <c r="Z21" i="4"/>
  <c r="W11" i="4"/>
  <c r="AC11" i="4" s="1"/>
  <c r="W16" i="4"/>
  <c r="AC16" i="4" s="1"/>
  <c r="W34" i="4"/>
  <c r="AC34" i="4" s="1"/>
  <c r="W12" i="4"/>
  <c r="AC12" i="4" s="1"/>
  <c r="W31" i="4"/>
  <c r="AC31" i="4" s="1"/>
  <c r="W17" i="4"/>
  <c r="AC17" i="4" s="1"/>
  <c r="W36" i="4"/>
  <c r="AC36" i="4" s="1"/>
  <c r="W22" i="4"/>
  <c r="AC22" i="4" s="1"/>
  <c r="W41" i="4"/>
  <c r="AC41" i="4" s="1"/>
  <c r="W24" i="4"/>
  <c r="W15" i="4"/>
  <c r="W19" i="4"/>
  <c r="AC19" i="4" s="1"/>
  <c r="AC23" i="4"/>
  <c r="AC8" i="4"/>
  <c r="AC24" i="4"/>
  <c r="W10" i="4"/>
  <c r="AC10" i="4" s="1"/>
  <c r="W20" i="4"/>
  <c r="AC20" i="4" s="1"/>
  <c r="W25" i="4"/>
  <c r="AC25" i="4" s="1"/>
  <c r="W30" i="4"/>
  <c r="AC30" i="4" s="1"/>
  <c r="W35" i="4"/>
  <c r="AC35" i="4" s="1"/>
  <c r="W40" i="4"/>
  <c r="AC40" i="4" s="1"/>
  <c r="W45" i="4"/>
  <c r="AC45" i="4" s="1"/>
  <c r="W50" i="4"/>
  <c r="AC50" i="4" s="1"/>
  <c r="Z15" i="4"/>
  <c r="W8" i="4"/>
  <c r="W13" i="4"/>
  <c r="AC13" i="4" s="1"/>
  <c r="W18" i="4"/>
  <c r="AC18" i="4" s="1"/>
  <c r="W23" i="4"/>
  <c r="W28" i="4"/>
  <c r="AC28" i="4" s="1"/>
  <c r="W33" i="4"/>
  <c r="AC33" i="4" s="1"/>
  <c r="W38" i="4"/>
  <c r="AC38" i="4" s="1"/>
  <c r="W43" i="4"/>
  <c r="AC43" i="4" s="1"/>
  <c r="W48" i="4"/>
  <c r="AC48" i="4" s="1"/>
  <c r="AC51" i="4" l="1"/>
  <c r="AC21" i="4"/>
  <c r="AC15" i="4"/>
  <c r="N22" i="8" l="1"/>
  <c r="N21" i="8"/>
  <c r="X22" i="8"/>
  <c r="Y22" i="8" s="1"/>
  <c r="AA22" i="8" s="1"/>
  <c r="AC22" i="8" s="1"/>
  <c r="X21" i="8"/>
  <c r="Y21" i="8" s="1"/>
  <c r="AA21" i="8" s="1"/>
  <c r="AC21" i="8" s="1"/>
  <c r="X20" i="8"/>
  <c r="Y20" i="8" s="1"/>
  <c r="AA20" i="8" s="1"/>
  <c r="AC20" i="8" s="1"/>
  <c r="X19" i="8"/>
  <c r="Y19" i="8" s="1"/>
  <c r="AA19" i="8" s="1"/>
  <c r="AC19" i="8" s="1"/>
  <c r="X18" i="8"/>
  <c r="Y18" i="8" s="1"/>
  <c r="AA18" i="8" s="1"/>
  <c r="AC18" i="8" s="1"/>
  <c r="X17" i="8"/>
  <c r="Y17" i="8" s="1"/>
  <c r="AA17" i="8" s="1"/>
  <c r="AC17" i="8" s="1"/>
  <c r="X16" i="8"/>
  <c r="Y16" i="8" s="1"/>
  <c r="AA16" i="8" s="1"/>
  <c r="AC16" i="8" s="1"/>
  <c r="X15" i="8"/>
  <c r="Y15" i="8" s="1"/>
  <c r="AA15" i="8" s="1"/>
  <c r="AC15" i="8" s="1"/>
  <c r="X14" i="8"/>
  <c r="Y14" i="8" s="1"/>
  <c r="AA14" i="8" s="1"/>
  <c r="AC14" i="8" s="1"/>
  <c r="X13" i="8"/>
  <c r="Y13" i="8" s="1"/>
  <c r="AA13" i="8" s="1"/>
  <c r="AC13" i="8" s="1"/>
  <c r="X12" i="8"/>
  <c r="Y12" i="8" s="1"/>
  <c r="AA12" i="8" s="1"/>
  <c r="AC12" i="8" s="1"/>
  <c r="X11" i="8"/>
  <c r="Y11" i="8" s="1"/>
  <c r="AA11" i="8" s="1"/>
  <c r="AC11" i="8" s="1"/>
  <c r="X10" i="8"/>
  <c r="Y10" i="8" s="1"/>
  <c r="AA10" i="8" s="1"/>
  <c r="AC10" i="8" s="1"/>
  <c r="X9" i="8"/>
  <c r="Y9" i="8" s="1"/>
  <c r="AA9" i="8" s="1"/>
  <c r="AC9" i="8" s="1"/>
  <c r="X8" i="8"/>
  <c r="Y8" i="8" s="1"/>
  <c r="Y7" i="8"/>
  <c r="N51" i="2"/>
  <c r="G51" i="2"/>
  <c r="K51" i="2" s="1"/>
  <c r="N50" i="2"/>
  <c r="G50" i="2"/>
  <c r="K50" i="2" s="1"/>
  <c r="N49" i="2"/>
  <c r="G49" i="2"/>
  <c r="K49" i="2" s="1"/>
  <c r="N48" i="2"/>
  <c r="G48" i="2"/>
  <c r="K48" i="2" s="1"/>
  <c r="N47" i="2"/>
  <c r="G47" i="2"/>
  <c r="K47" i="2" s="1"/>
  <c r="N46" i="2"/>
  <c r="G46" i="2"/>
  <c r="K46" i="2" s="1"/>
  <c r="N45" i="2"/>
  <c r="G45" i="2"/>
  <c r="K45" i="2" s="1"/>
  <c r="N44" i="2"/>
  <c r="G44" i="2"/>
  <c r="K44" i="2" s="1"/>
  <c r="N43" i="2"/>
  <c r="G43" i="2"/>
  <c r="K43" i="2" s="1"/>
  <c r="N42" i="2"/>
  <c r="G42" i="2"/>
  <c r="K42" i="2" s="1"/>
  <c r="N41" i="2"/>
  <c r="G41" i="2"/>
  <c r="K41" i="2" s="1"/>
  <c r="N40" i="2"/>
  <c r="G40" i="2"/>
  <c r="K40" i="2" s="1"/>
  <c r="N39" i="2"/>
  <c r="G39" i="2"/>
  <c r="K39" i="2" s="1"/>
  <c r="N38" i="2"/>
  <c r="G38" i="2"/>
  <c r="K38" i="2" s="1"/>
  <c r="N37" i="2"/>
  <c r="G37" i="2"/>
  <c r="K37" i="2" s="1"/>
  <c r="N36" i="2"/>
  <c r="G36" i="2"/>
  <c r="K36" i="2" s="1"/>
  <c r="N35" i="2"/>
  <c r="G35" i="2"/>
  <c r="K35" i="2" s="1"/>
  <c r="N34" i="2"/>
  <c r="G34" i="2"/>
  <c r="K34" i="2" s="1"/>
  <c r="P34" i="2" s="1"/>
  <c r="N33" i="2"/>
  <c r="G33" i="2"/>
  <c r="K33" i="2" s="1"/>
  <c r="N32" i="2"/>
  <c r="G32" i="2"/>
  <c r="K32" i="2" s="1"/>
  <c r="N31" i="2"/>
  <c r="G31" i="2"/>
  <c r="K31" i="2" s="1"/>
  <c r="N30" i="2"/>
  <c r="G30" i="2"/>
  <c r="K30" i="2" s="1"/>
  <c r="N29" i="2"/>
  <c r="G29" i="2"/>
  <c r="K29" i="2" s="1"/>
  <c r="N28" i="2"/>
  <c r="G28" i="2"/>
  <c r="K28" i="2" s="1"/>
  <c r="N27" i="2"/>
  <c r="G27" i="2"/>
  <c r="K27" i="2" s="1"/>
  <c r="N26" i="2"/>
  <c r="G26" i="2"/>
  <c r="K26" i="2" s="1"/>
  <c r="N25" i="2"/>
  <c r="G25" i="2"/>
  <c r="K25" i="2" s="1"/>
  <c r="N24" i="2"/>
  <c r="G24" i="2"/>
  <c r="K24" i="2" s="1"/>
  <c r="N23" i="2"/>
  <c r="G23" i="2"/>
  <c r="K23" i="2" s="1"/>
  <c r="N22" i="2"/>
  <c r="G22" i="2"/>
  <c r="K22" i="2" s="1"/>
  <c r="N21" i="2"/>
  <c r="G21" i="2"/>
  <c r="K21" i="2" s="1"/>
  <c r="N20" i="2"/>
  <c r="G20" i="2"/>
  <c r="K20" i="2" s="1"/>
  <c r="N19" i="2"/>
  <c r="G19" i="2"/>
  <c r="K19" i="2" s="1"/>
  <c r="G18" i="2"/>
  <c r="K18" i="2" s="1"/>
  <c r="G17" i="2"/>
  <c r="K17" i="2" s="1"/>
  <c r="G16" i="2"/>
  <c r="G15" i="2"/>
  <c r="G14" i="2"/>
  <c r="G13" i="2"/>
  <c r="K12" i="2"/>
  <c r="K11" i="2"/>
  <c r="G10" i="2"/>
  <c r="K10" i="2" s="1"/>
  <c r="G9" i="2"/>
  <c r="K9" i="2" s="1"/>
  <c r="W24" i="8"/>
  <c r="V24" i="8"/>
  <c r="U24" i="8"/>
  <c r="T24" i="8"/>
  <c r="J24" i="8"/>
  <c r="H24" i="8"/>
  <c r="F24" i="8"/>
  <c r="E24" i="8"/>
  <c r="G22" i="8"/>
  <c r="K22" i="8" s="1"/>
  <c r="G21" i="8"/>
  <c r="K21" i="8" s="1"/>
  <c r="N20" i="8"/>
  <c r="G20" i="8"/>
  <c r="K20" i="8" s="1"/>
  <c r="N19" i="8"/>
  <c r="G19" i="8"/>
  <c r="K19" i="8" s="1"/>
  <c r="N18" i="8"/>
  <c r="G18" i="8"/>
  <c r="K18" i="8" s="1"/>
  <c r="N17" i="8"/>
  <c r="G17" i="8"/>
  <c r="K17" i="8" s="1"/>
  <c r="N16" i="8"/>
  <c r="G16" i="8"/>
  <c r="K16" i="8" s="1"/>
  <c r="N15" i="8"/>
  <c r="G15" i="8"/>
  <c r="K15" i="8" s="1"/>
  <c r="N14" i="8"/>
  <c r="G14" i="8"/>
  <c r="K14" i="8" s="1"/>
  <c r="N13" i="8"/>
  <c r="G13" i="8"/>
  <c r="K13" i="8" s="1"/>
  <c r="N12" i="8"/>
  <c r="G12" i="8"/>
  <c r="K12" i="8" s="1"/>
  <c r="N11" i="8"/>
  <c r="G11" i="8"/>
  <c r="K11" i="8" s="1"/>
  <c r="N10" i="8"/>
  <c r="G10" i="8"/>
  <c r="K10" i="8" s="1"/>
  <c r="N9" i="8"/>
  <c r="G9" i="8"/>
  <c r="K9" i="8" s="1"/>
  <c r="N8" i="8"/>
  <c r="G8" i="8"/>
  <c r="K8" i="8" s="1"/>
  <c r="N7" i="8"/>
  <c r="G7" i="8"/>
  <c r="K7" i="8" s="1"/>
  <c r="G7" i="2"/>
  <c r="P9" i="2" l="1"/>
  <c r="K15" i="2"/>
  <c r="AC15" i="2"/>
  <c r="K13" i="2"/>
  <c r="AC13" i="2"/>
  <c r="K14" i="2"/>
  <c r="P14" i="2" s="1"/>
  <c r="AC14" i="2"/>
  <c r="K16" i="2"/>
  <c r="AC16" i="2"/>
  <c r="K7" i="2"/>
  <c r="AA8" i="8"/>
  <c r="AA7" i="8"/>
  <c r="AC7" i="8" s="1"/>
  <c r="P21" i="2"/>
  <c r="P41" i="2"/>
  <c r="P12" i="2"/>
  <c r="P22" i="2"/>
  <c r="P32" i="2"/>
  <c r="P42" i="2"/>
  <c r="P13" i="2"/>
  <c r="P23" i="2"/>
  <c r="P33" i="2"/>
  <c r="P15" i="2"/>
  <c r="P25" i="2"/>
  <c r="AE25" i="2" s="1"/>
  <c r="P26" i="2"/>
  <c r="P46" i="2"/>
  <c r="P27" i="2"/>
  <c r="P47" i="2"/>
  <c r="P35" i="2"/>
  <c r="P19" i="2"/>
  <c r="P29" i="2"/>
  <c r="P39" i="2"/>
  <c r="P49" i="2"/>
  <c r="P45" i="2"/>
  <c r="P43" i="2"/>
  <c r="P18" i="2"/>
  <c r="AE18" i="2" s="1"/>
  <c r="P28" i="2"/>
  <c r="P38" i="2"/>
  <c r="AE38" i="2" s="1"/>
  <c r="P48" i="2"/>
  <c r="P16" i="2"/>
  <c r="P36" i="2"/>
  <c r="P10" i="2"/>
  <c r="AE10" i="2" s="1"/>
  <c r="P50" i="2"/>
  <c r="P24" i="2"/>
  <c r="P30" i="2"/>
  <c r="P20" i="2"/>
  <c r="P40" i="2"/>
  <c r="G53" i="2"/>
  <c r="P17" i="2"/>
  <c r="P37" i="2"/>
  <c r="P44" i="2"/>
  <c r="P11" i="2"/>
  <c r="P31" i="2"/>
  <c r="P51" i="2"/>
  <c r="X24" i="8"/>
  <c r="P8" i="2"/>
  <c r="AE8" i="2" s="1"/>
  <c r="G24" i="8"/>
  <c r="P18" i="8"/>
  <c r="P22" i="8"/>
  <c r="AE22" i="8" s="1"/>
  <c r="AI22" i="8" s="1"/>
  <c r="AK22" i="8" s="1"/>
  <c r="AM22" i="8" s="1"/>
  <c r="P17" i="8"/>
  <c r="P19" i="8"/>
  <c r="P12" i="8"/>
  <c r="AE12" i="8" s="1"/>
  <c r="AI12" i="8" s="1"/>
  <c r="AK12" i="8" s="1"/>
  <c r="AM12" i="8" s="1"/>
  <c r="P20" i="8"/>
  <c r="P15" i="8"/>
  <c r="P9" i="8"/>
  <c r="AE9" i="8" s="1"/>
  <c r="AI9" i="8" s="1"/>
  <c r="AK9" i="8" s="1"/>
  <c r="AM9" i="8" s="1"/>
  <c r="P13" i="8"/>
  <c r="AE13" i="8" s="1"/>
  <c r="AI13" i="8" s="1"/>
  <c r="AK13" i="8" s="1"/>
  <c r="AM13" i="8" s="1"/>
  <c r="P14" i="8"/>
  <c r="AE14" i="8" s="1"/>
  <c r="AI14" i="8" s="1"/>
  <c r="AK14" i="8" s="1"/>
  <c r="AM14" i="8" s="1"/>
  <c r="P21" i="8"/>
  <c r="AE21" i="8" s="1"/>
  <c r="AI21" i="8" s="1"/>
  <c r="AK21" i="8" s="1"/>
  <c r="AM21" i="8" s="1"/>
  <c r="P16" i="8"/>
  <c r="AE16" i="8" s="1"/>
  <c r="AI16" i="8" s="1"/>
  <c r="AK16" i="8" s="1"/>
  <c r="AM16" i="8" s="1"/>
  <c r="P10" i="8"/>
  <c r="P11" i="8"/>
  <c r="AE11" i="8" s="1"/>
  <c r="AI11" i="8" s="1"/>
  <c r="AK11" i="8" s="1"/>
  <c r="AM11" i="8" s="1"/>
  <c r="P8" i="8"/>
  <c r="AE11" i="2" l="1"/>
  <c r="AI11" i="2" s="1"/>
  <c r="AK11" i="2" s="1"/>
  <c r="AE14" i="2"/>
  <c r="AG14" i="2" s="1"/>
  <c r="AI8" i="2"/>
  <c r="AK8" i="2" s="1"/>
  <c r="AM8" i="2" s="1"/>
  <c r="AC8" i="8"/>
  <c r="AE8" i="8" s="1"/>
  <c r="AE47" i="2"/>
  <c r="AI47" i="2" s="1"/>
  <c r="AE27" i="2"/>
  <c r="AI27" i="2" s="1"/>
  <c r="AG27" i="2"/>
  <c r="AE46" i="2"/>
  <c r="AI46" i="2" s="1"/>
  <c r="AE26" i="2"/>
  <c r="AI26" i="2" s="1"/>
  <c r="AI25" i="2"/>
  <c r="AE15" i="2"/>
  <c r="AI15" i="2" s="1"/>
  <c r="AE34" i="2"/>
  <c r="AI34" i="2" s="1"/>
  <c r="AE33" i="2"/>
  <c r="AI33" i="2" s="1"/>
  <c r="AE23" i="2"/>
  <c r="AI23" i="2" s="1"/>
  <c r="AE13" i="2"/>
  <c r="AI13" i="2" s="1"/>
  <c r="AE42" i="2"/>
  <c r="AI42" i="2" s="1"/>
  <c r="AG42" i="2"/>
  <c r="AE32" i="2"/>
  <c r="AI32" i="2" s="1"/>
  <c r="AE22" i="2"/>
  <c r="AI22" i="2" s="1"/>
  <c r="AE12" i="2"/>
  <c r="AI12" i="2" s="1"/>
  <c r="AE41" i="2"/>
  <c r="AI41" i="2" s="1"/>
  <c r="AE21" i="2"/>
  <c r="AI21" i="2" s="1"/>
  <c r="AE28" i="2"/>
  <c r="AI28" i="2" s="1"/>
  <c r="AK28" i="2" s="1"/>
  <c r="AM28" i="2" s="1"/>
  <c r="AE51" i="2"/>
  <c r="AI51" i="2" s="1"/>
  <c r="AG18" i="2"/>
  <c r="AI18" i="2"/>
  <c r="AE31" i="2"/>
  <c r="AI31" i="2" s="1"/>
  <c r="AE43" i="2"/>
  <c r="AI43" i="2" s="1"/>
  <c r="AE45" i="2"/>
  <c r="AI45" i="2" s="1"/>
  <c r="AE44" i="2"/>
  <c r="AI44" i="2" s="1"/>
  <c r="AG44" i="2"/>
  <c r="AE49" i="2"/>
  <c r="AI49" i="2" s="1"/>
  <c r="AG49" i="2"/>
  <c r="AE37" i="2"/>
  <c r="AI37" i="2" s="1"/>
  <c r="AE39" i="2"/>
  <c r="AI39" i="2" s="1"/>
  <c r="AE17" i="2"/>
  <c r="AI17" i="2" s="1"/>
  <c r="AK17" i="2" s="1"/>
  <c r="AE29" i="2"/>
  <c r="AI29" i="2" s="1"/>
  <c r="AE19" i="2"/>
  <c r="AI19" i="2" s="1"/>
  <c r="AE40" i="2"/>
  <c r="AI40" i="2" s="1"/>
  <c r="AE9" i="2"/>
  <c r="AI9" i="2" s="1"/>
  <c r="AK9" i="2" s="1"/>
  <c r="AE20" i="2"/>
  <c r="AI20" i="2" s="1"/>
  <c r="AE35" i="2"/>
  <c r="AI35" i="2" s="1"/>
  <c r="AG35" i="2"/>
  <c r="AE30" i="2"/>
  <c r="AI30" i="2" s="1"/>
  <c r="AE24" i="2"/>
  <c r="AI24" i="2" s="1"/>
  <c r="AE50" i="2"/>
  <c r="AI50" i="2" s="1"/>
  <c r="AG50" i="2"/>
  <c r="AE36" i="2"/>
  <c r="AI36" i="2" s="1"/>
  <c r="AE16" i="2"/>
  <c r="AI16" i="2" s="1"/>
  <c r="AE48" i="2"/>
  <c r="AI48" i="2" s="1"/>
  <c r="AG38" i="2"/>
  <c r="AI38" i="2"/>
  <c r="AG14" i="8"/>
  <c r="AG13" i="8"/>
  <c r="AE10" i="8"/>
  <c r="AI10" i="8" s="1"/>
  <c r="AK10" i="8" s="1"/>
  <c r="AM10" i="8" s="1"/>
  <c r="AG12" i="8"/>
  <c r="AG22" i="8"/>
  <c r="AE20" i="8"/>
  <c r="AI20" i="8" s="1"/>
  <c r="AK20" i="8" s="1"/>
  <c r="AM20" i="8" s="1"/>
  <c r="AE19" i="8"/>
  <c r="AI19" i="8" s="1"/>
  <c r="AK19" i="8" s="1"/>
  <c r="AM19" i="8" s="1"/>
  <c r="AE18" i="8"/>
  <c r="AI18" i="8" s="1"/>
  <c r="AK18" i="8" s="1"/>
  <c r="AM18" i="8" s="1"/>
  <c r="AE17" i="8"/>
  <c r="AI17" i="8" s="1"/>
  <c r="AK17" i="8" s="1"/>
  <c r="AM17" i="8" s="1"/>
  <c r="AG11" i="8"/>
  <c r="AE15" i="8"/>
  <c r="AI15" i="8" s="1"/>
  <c r="AK15" i="8" s="1"/>
  <c r="AM15" i="8" s="1"/>
  <c r="AG16" i="8"/>
  <c r="AG21" i="8"/>
  <c r="AG9" i="8"/>
  <c r="K27" i="8"/>
  <c r="K24" i="8"/>
  <c r="P7" i="8"/>
  <c r="AI14" i="2" l="1"/>
  <c r="AK14" i="2" s="1"/>
  <c r="AM14" i="2" s="1"/>
  <c r="AI10" i="2"/>
  <c r="AK10" i="2" s="1"/>
  <c r="AM10" i="2" s="1"/>
  <c r="AG15" i="2"/>
  <c r="AG45" i="2"/>
  <c r="AG43" i="2"/>
  <c r="AG10" i="2"/>
  <c r="AG24" i="2"/>
  <c r="AG40" i="2"/>
  <c r="AG26" i="2"/>
  <c r="AK12" i="2"/>
  <c r="AM12" i="2" s="1"/>
  <c r="AK22" i="2"/>
  <c r="AM22" i="2" s="1"/>
  <c r="AK44" i="2"/>
  <c r="AM44" i="2" s="1"/>
  <c r="AK29" i="2"/>
  <c r="AM29" i="2" s="1"/>
  <c r="AK38" i="2"/>
  <c r="AM38" i="2" s="1"/>
  <c r="AK32" i="2"/>
  <c r="AM32" i="2" s="1"/>
  <c r="AK48" i="2"/>
  <c r="AM48" i="2" s="1"/>
  <c r="AK16" i="2"/>
  <c r="AM16" i="2" s="1"/>
  <c r="AK34" i="2"/>
  <c r="AM34" i="2" s="1"/>
  <c r="AM17" i="2"/>
  <c r="AK39" i="2"/>
  <c r="AM39" i="2" s="1"/>
  <c r="AK37" i="2"/>
  <c r="AM37" i="2" s="1"/>
  <c r="AK42" i="2"/>
  <c r="AM42" i="2" s="1"/>
  <c r="AK49" i="2"/>
  <c r="AM49" i="2" s="1"/>
  <c r="AK13" i="2"/>
  <c r="AM13" i="2" s="1"/>
  <c r="AK36" i="2"/>
  <c r="AM36" i="2" s="1"/>
  <c r="AK23" i="2"/>
  <c r="AM23" i="2" s="1"/>
  <c r="AK33" i="2"/>
  <c r="AM33" i="2" s="1"/>
  <c r="AK50" i="2"/>
  <c r="AM50" i="2" s="1"/>
  <c r="AK45" i="2"/>
  <c r="AM45" i="2" s="1"/>
  <c r="AM11" i="2"/>
  <c r="AK24" i="2"/>
  <c r="AM24" i="2" s="1"/>
  <c r="AK30" i="2"/>
  <c r="AM30" i="2" s="1"/>
  <c r="AK43" i="2"/>
  <c r="AM43" i="2" s="1"/>
  <c r="AK15" i="2"/>
  <c r="AM15" i="2" s="1"/>
  <c r="AK31" i="2"/>
  <c r="AM31" i="2" s="1"/>
  <c r="AK25" i="2"/>
  <c r="AM25" i="2" s="1"/>
  <c r="AK35" i="2"/>
  <c r="AM35" i="2" s="1"/>
  <c r="AK18" i="2"/>
  <c r="AM18" i="2" s="1"/>
  <c r="AK26" i="2"/>
  <c r="AM26" i="2" s="1"/>
  <c r="AK20" i="2"/>
  <c r="AM20" i="2" s="1"/>
  <c r="AK46" i="2"/>
  <c r="AM46" i="2" s="1"/>
  <c r="AM9" i="2"/>
  <c r="AK51" i="2"/>
  <c r="AM51" i="2" s="1"/>
  <c r="AK27" i="2"/>
  <c r="AM27" i="2" s="1"/>
  <c r="AK40" i="2"/>
  <c r="AM40" i="2" s="1"/>
  <c r="AK21" i="2"/>
  <c r="AM21" i="2" s="1"/>
  <c r="AK47" i="2"/>
  <c r="AM47" i="2" s="1"/>
  <c r="AK19" i="2"/>
  <c r="AM19" i="2" s="1"/>
  <c r="AK41" i="2"/>
  <c r="AM41" i="2" s="1"/>
  <c r="AI8" i="8"/>
  <c r="AK8" i="8" s="1"/>
  <c r="AM8" i="8" s="1"/>
  <c r="AG8" i="8"/>
  <c r="AG22" i="2"/>
  <c r="AG34" i="2"/>
  <c r="AG17" i="2"/>
  <c r="AG36" i="2"/>
  <c r="AG39" i="2"/>
  <c r="AG8" i="2"/>
  <c r="AG9" i="2"/>
  <c r="AG11" i="2"/>
  <c r="AG32" i="2"/>
  <c r="AG46" i="2"/>
  <c r="AG33" i="2"/>
  <c r="AG28" i="2"/>
  <c r="AG37" i="2"/>
  <c r="AG30" i="2"/>
  <c r="AG41" i="2"/>
  <c r="AG25" i="2"/>
  <c r="AG20" i="2"/>
  <c r="AG48" i="2"/>
  <c r="AG29" i="2"/>
  <c r="AG23" i="2"/>
  <c r="AG51" i="2"/>
  <c r="AG21" i="2"/>
  <c r="AG12" i="2"/>
  <c r="AG16" i="2"/>
  <c r="AG19" i="2"/>
  <c r="AG31" i="2"/>
  <c r="AG13" i="2"/>
  <c r="AG47" i="2"/>
  <c r="AG20" i="8"/>
  <c r="AG15" i="8"/>
  <c r="AG18" i="8"/>
  <c r="AG17" i="8"/>
  <c r="AE7" i="8"/>
  <c r="AI7" i="8" s="1"/>
  <c r="AK7" i="8" s="1"/>
  <c r="AM7" i="8" s="1"/>
  <c r="AG19" i="8"/>
  <c r="AG10" i="8"/>
  <c r="P24" i="8"/>
  <c r="E15" i="3"/>
  <c r="D15" i="3"/>
  <c r="C15" i="3"/>
  <c r="F13" i="3"/>
  <c r="F12" i="3"/>
  <c r="F11" i="3"/>
  <c r="P53" i="4"/>
  <c r="O53" i="4"/>
  <c r="N53" i="4"/>
  <c r="M53" i="4"/>
  <c r="J53" i="4"/>
  <c r="H53" i="4"/>
  <c r="G53" i="4"/>
  <c r="F53"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T7" i="4"/>
  <c r="V7" i="4" s="1"/>
  <c r="Q7" i="4"/>
  <c r="Z7" i="4" s="1"/>
  <c r="AG7" i="8" l="1"/>
  <c r="AG24" i="8" s="1"/>
  <c r="Y17" i="4"/>
  <c r="V17" i="4"/>
  <c r="Y37" i="4"/>
  <c r="V37" i="4"/>
  <c r="Y18" i="4"/>
  <c r="V18" i="4"/>
  <c r="Y19" i="4"/>
  <c r="V19" i="4"/>
  <c r="Y40" i="4"/>
  <c r="V40" i="4"/>
  <c r="Y22" i="4"/>
  <c r="V22" i="4"/>
  <c r="Y46" i="4"/>
  <c r="V46" i="4"/>
  <c r="V8" i="4"/>
  <c r="AB8" i="4" s="1"/>
  <c r="Y27" i="4"/>
  <c r="V27" i="4"/>
  <c r="Y47" i="4"/>
  <c r="V47" i="4"/>
  <c r="Y9" i="4"/>
  <c r="V9" i="4"/>
  <c r="Y28" i="4"/>
  <c r="V28" i="4"/>
  <c r="Y48" i="4"/>
  <c r="V48" i="4"/>
  <c r="V16" i="4"/>
  <c r="Y16" i="4"/>
  <c r="AB16" i="4" s="1"/>
  <c r="Y21" i="4"/>
  <c r="V21" i="4"/>
  <c r="AB7" i="4"/>
  <c r="W7" i="4"/>
  <c r="AC7" i="4"/>
  <c r="AC53" i="4" s="1"/>
  <c r="Y44" i="4"/>
  <c r="V44" i="4"/>
  <c r="AB44" i="4" s="1"/>
  <c r="Y25" i="4"/>
  <c r="V25" i="4"/>
  <c r="Y26" i="4"/>
  <c r="V26" i="4"/>
  <c r="Y29" i="4"/>
  <c r="V29" i="4"/>
  <c r="Y49" i="4"/>
  <c r="V49" i="4"/>
  <c r="Y12" i="4"/>
  <c r="V12" i="4"/>
  <c r="Y33" i="4"/>
  <c r="V33" i="4"/>
  <c r="Y14" i="4"/>
  <c r="V14" i="4"/>
  <c r="AB14" i="4" s="1"/>
  <c r="Y15" i="4"/>
  <c r="V15" i="4"/>
  <c r="Y20" i="4"/>
  <c r="V20" i="4"/>
  <c r="V42" i="4"/>
  <c r="Y42" i="4"/>
  <c r="Y23" i="4"/>
  <c r="V23" i="4"/>
  <c r="Y43" i="4"/>
  <c r="V43" i="4"/>
  <c r="Y24" i="4"/>
  <c r="V24" i="4"/>
  <c r="Y50" i="4"/>
  <c r="V50" i="4"/>
  <c r="Y32" i="4"/>
  <c r="V32" i="4"/>
  <c r="Y13" i="4"/>
  <c r="V13" i="4"/>
  <c r="Y34" i="4"/>
  <c r="V34" i="4"/>
  <c r="AB34" i="4" s="1"/>
  <c r="Y35" i="4"/>
  <c r="V35" i="4"/>
  <c r="Y36" i="4"/>
  <c r="V36" i="4"/>
  <c r="Y38" i="4"/>
  <c r="V38" i="4"/>
  <c r="Y39" i="4"/>
  <c r="V39" i="4"/>
  <c r="Y41" i="4"/>
  <c r="V41" i="4"/>
  <c r="Y45" i="4"/>
  <c r="V45" i="4"/>
  <c r="Y10" i="4"/>
  <c r="V10" i="4"/>
  <c r="Y30" i="4"/>
  <c r="V30" i="4"/>
  <c r="Y11" i="4"/>
  <c r="V11" i="4"/>
  <c r="Y31" i="4"/>
  <c r="V31" i="4"/>
  <c r="Y51" i="4"/>
  <c r="V51" i="4"/>
  <c r="J11" i="3"/>
  <c r="H11" i="3"/>
  <c r="J12" i="3"/>
  <c r="H12" i="3"/>
  <c r="J13" i="3"/>
  <c r="H13" i="3"/>
  <c r="AE24" i="8"/>
  <c r="AE27" i="8" s="1"/>
  <c r="AB35" i="8" s="1"/>
  <c r="F15" i="3"/>
  <c r="Q56" i="4"/>
  <c r="Q53" i="4"/>
  <c r="L13" i="3" l="1"/>
  <c r="L11" i="3"/>
  <c r="L12" i="3"/>
  <c r="AB19" i="4"/>
  <c r="AB36" i="4"/>
  <c r="AB38" i="4"/>
  <c r="AB13" i="4"/>
  <c r="AB23" i="4"/>
  <c r="AB39" i="4"/>
  <c r="AB46" i="4"/>
  <c r="AB37" i="8"/>
  <c r="AB48" i="4"/>
  <c r="AB42" i="4"/>
  <c r="AB24" i="4"/>
  <c r="AB50" i="4"/>
  <c r="AB10" i="4"/>
  <c r="AB37" i="4"/>
  <c r="AC57" i="4"/>
  <c r="J10" i="6" s="1"/>
  <c r="AB29" i="4"/>
  <c r="AB9" i="4"/>
  <c r="AB33" i="4"/>
  <c r="AB43" i="4"/>
  <c r="AB49" i="4"/>
  <c r="AB28" i="4"/>
  <c r="AB35" i="4"/>
  <c r="AB15" i="4"/>
  <c r="AB21" i="4"/>
  <c r="AB18" i="4"/>
  <c r="AB22" i="4"/>
  <c r="AB41" i="4"/>
  <c r="AB26" i="4"/>
  <c r="AB47" i="4"/>
  <c r="AB25" i="4"/>
  <c r="AB27" i="4"/>
  <c r="AB20" i="4"/>
  <c r="AB51" i="4"/>
  <c r="AB31" i="4"/>
  <c r="AB40" i="4"/>
  <c r="AB11" i="4"/>
  <c r="AB30" i="4"/>
  <c r="AB32" i="4"/>
  <c r="AB12" i="4"/>
  <c r="AB45" i="4"/>
  <c r="AB17" i="4"/>
  <c r="AM24" i="8"/>
  <c r="AM27" i="8" s="1"/>
  <c r="AC35" i="8" s="1"/>
  <c r="AC37" i="8" s="1"/>
  <c r="AG27" i="8"/>
  <c r="H15" i="3"/>
  <c r="H19" i="3" s="1"/>
  <c r="H12" i="6" s="1"/>
  <c r="P12" i="6" s="1"/>
  <c r="R12" i="6" s="1"/>
  <c r="V53" i="4"/>
  <c r="W53" i="4"/>
  <c r="W57" i="4" s="1"/>
  <c r="H10" i="6" s="1"/>
  <c r="P10" i="6" s="1"/>
  <c r="R10" i="6" s="1"/>
  <c r="L15" i="3" l="1"/>
  <c r="V57" i="4"/>
  <c r="H9" i="6" s="1"/>
  <c r="P9" i="6" s="1"/>
  <c r="R9" i="6" s="1"/>
  <c r="AB53" i="4"/>
  <c r="L19" i="3"/>
  <c r="J12" i="6" s="1"/>
  <c r="W53" i="2"/>
  <c r="V53" i="2"/>
  <c r="U53" i="2"/>
  <c r="T53" i="2"/>
  <c r="AB57" i="4" l="1"/>
  <c r="J9" i="6" s="1"/>
  <c r="J53" i="2"/>
  <c r="F53" i="2"/>
  <c r="E53" i="2"/>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K53" i="2" l="1"/>
  <c r="K56" i="2"/>
  <c r="P7" i="2"/>
  <c r="AE7" i="2" l="1"/>
  <c r="AI7" i="2" s="1"/>
  <c r="AK7" i="2" s="1"/>
  <c r="AM7" i="2" s="1"/>
  <c r="P53" i="2"/>
  <c r="AG7" i="2" l="1"/>
  <c r="AE53" i="2"/>
  <c r="AE56" i="2" s="1"/>
  <c r="AE61" i="2" l="1"/>
  <c r="H11" i="6" s="1"/>
  <c r="AA75" i="2"/>
  <c r="AG53" i="2"/>
  <c r="AG58" i="2"/>
  <c r="H13" i="6" l="1"/>
  <c r="P11" i="6"/>
  <c r="R11" i="6" s="1"/>
  <c r="AM53" i="2"/>
  <c r="AG59" i="2"/>
  <c r="AM61" i="2" l="1"/>
  <c r="J11" i="6" s="1"/>
  <c r="AM56" i="2"/>
  <c r="P13" i="6"/>
  <c r="R13" i="6" s="1"/>
  <c r="AB75" i="2" l="1"/>
  <c r="AB77" i="2" s="1"/>
  <c r="J13" i="6"/>
</calcChain>
</file>

<file path=xl/sharedStrings.xml><?xml version="1.0" encoding="utf-8"?>
<sst xmlns="http://schemas.openxmlformats.org/spreadsheetml/2006/main" count="421" uniqueCount="259">
  <si>
    <t>State of Hawaii</t>
  </si>
  <si>
    <t>To compute Accrued Vacation and Compensatory Time Leave:</t>
  </si>
  <si>
    <t>A.</t>
  </si>
  <si>
    <t>Employee Population:</t>
  </si>
  <si>
    <t>1.</t>
  </si>
  <si>
    <t>2.</t>
  </si>
  <si>
    <t>3.</t>
  </si>
  <si>
    <t>4.</t>
  </si>
  <si>
    <t>Computation:</t>
  </si>
  <si>
    <t>Department of ________________</t>
  </si>
  <si>
    <t>Count</t>
  </si>
  <si>
    <t>Division</t>
  </si>
  <si>
    <t>Totals</t>
  </si>
  <si>
    <t>No. of Employees:</t>
  </si>
  <si>
    <t>&lt;D&gt;</t>
  </si>
  <si>
    <t>Prior Year(s) Adjustment (+/-)</t>
  </si>
  <si>
    <t>Employee Rates</t>
  </si>
  <si>
    <t>Hourly Rate (HR) (Monthly Rate x 12 months /2180 hours)</t>
  </si>
  <si>
    <t>Sick  Leave (In Hours)</t>
  </si>
  <si>
    <t>Balance, 6/30/2025</t>
  </si>
  <si>
    <t>July 1, 2021 to June 30, 2022</t>
  </si>
  <si>
    <t>July 1, 2022 to June 30, 2023</t>
  </si>
  <si>
    <t>July 1, 2023 to June 30, 2024</t>
  </si>
  <si>
    <t>July 1, 2024 to June 30, 2025</t>
  </si>
  <si>
    <t>SICK LEAVE HOURS TAKEN FROM August 1, 2020 to June 30, 2025</t>
  </si>
  <si>
    <t>Check:</t>
  </si>
  <si>
    <t>Difference = 0.00</t>
  </si>
  <si>
    <t>Average % of Hours Used Each Year</t>
  </si>
  <si>
    <t>Other Considerations in the computations for sick leave taken as sick time (compensated absences)</t>
  </si>
  <si>
    <t>2</t>
  </si>
  <si>
    <t>SUGGESTED WORKSHEET TO COMPUTE SICK LEAVE  TAKEN AS TIME OFF (LIABILITY FOR COMPENSATED ABSENCES)</t>
  </si>
  <si>
    <t>Sick leave earned by each employee during the fiscal year should not exceed 168 hours (14 hours x 12 months).</t>
  </si>
  <si>
    <t>Compensated Absences - Sick Leave</t>
  </si>
  <si>
    <t>TOTAL HOURS OF SICK LEAVE TAKEN AS TIME OFF</t>
  </si>
  <si>
    <t>5.</t>
  </si>
  <si>
    <t>&lt;A&gt;</t>
  </si>
  <si>
    <t>&lt;C&gt;</t>
  </si>
  <si>
    <t>&lt;B&gt;</t>
  </si>
  <si>
    <t xml:space="preserve">Units of Leave Credits </t>
  </si>
  <si>
    <t>Number of Personnel Included in Computation</t>
  </si>
  <si>
    <t xml:space="preserve">Value of Sick Leave not to be taken as time-off </t>
  </si>
  <si>
    <t>6.</t>
  </si>
  <si>
    <t>7.</t>
  </si>
  <si>
    <t>Compensated Absences -Vacation Leave and Compensatory Time Leave - Instructions</t>
  </si>
  <si>
    <t xml:space="preserve">B. </t>
  </si>
  <si>
    <t>Vacation leave earned by each employee during the fiscal year should not exceed 168 hours (14 hours x 12 months) for each type of leave.</t>
  </si>
  <si>
    <t>SUGGESTED WORKSHEET TO COMPUTE VACATION AND COMPENSATORY TIME  LEAVE ACCRUALS</t>
  </si>
  <si>
    <t>Compensated Absences - Vacation Leave and Compensatory Time Leave</t>
  </si>
  <si>
    <t>Vacation Leave (In Hours)</t>
  </si>
  <si>
    <t>Compensatory Leave (In Hours)</t>
  </si>
  <si>
    <t>Liability for Compensated Absences  excluding Social Security and Medicare</t>
  </si>
  <si>
    <t>Count only those</t>
  </si>
  <si>
    <t>with balances &gt; 0</t>
  </si>
  <si>
    <t>There are two types of leave donations:</t>
  </si>
  <si>
    <t>Measurement and recognition:</t>
  </si>
  <si>
    <t>Compensated Absences Summary</t>
  </si>
  <si>
    <t>Type of Leave:</t>
  </si>
  <si>
    <t>Total</t>
  </si>
  <si>
    <t>Leave Donation Type</t>
  </si>
  <si>
    <t>LEAVE DONATION IN HOURS</t>
  </si>
  <si>
    <t>Leave bank option</t>
  </si>
  <si>
    <t>B.</t>
  </si>
  <si>
    <t>Direct share option</t>
  </si>
  <si>
    <t>1, Employee No. XXXX</t>
  </si>
  <si>
    <t>2. Employee No. XXXX</t>
  </si>
  <si>
    <t>3. Employee No. XXXX</t>
  </si>
  <si>
    <t>TOTAL</t>
  </si>
  <si>
    <t>Department of __________________________</t>
  </si>
  <si>
    <t>*</t>
  </si>
  <si>
    <t>Computation and valuation of Leave Donation Pool/Leave Sharing Program:</t>
  </si>
  <si>
    <t>Compensated Absences -Leave Donation Pool / Leave Sharing Program- Instructions</t>
  </si>
  <si>
    <t>To compute Sick Leave:</t>
  </si>
  <si>
    <t>Applicable hourly rate to be used:</t>
  </si>
  <si>
    <t>Employee Identification No.</t>
  </si>
  <si>
    <t>COMPENSATED ABSENCES</t>
  </si>
  <si>
    <t>4</t>
  </si>
  <si>
    <t>Compensated Absences - Leave Donation Pool/Leave Sharing Program</t>
  </si>
  <si>
    <t>Liability for Compensated Absences</t>
  </si>
  <si>
    <t>C. Direct share option - If the balance is no longer needed it shall be returned to the eligible employees who donated the leave. As such, the balance will be zero and should be added back to the respective employee who donated the leave.</t>
  </si>
  <si>
    <t>A.  Leave bank option - This option allows eligible employees to donate shared leave anonymously and allow eligible employees to utilize shared leave donations.</t>
  </si>
  <si>
    <t>B. Direct share option - This option allows eligible employees to donate shared leave to designated employee who are eligible recipients.</t>
  </si>
  <si>
    <t>Employee Hire Date</t>
  </si>
  <si>
    <t>to check:</t>
  </si>
  <si>
    <t>Shaded fields in yellow are formulas, not to be changed</t>
  </si>
  <si>
    <t>Prepared by:</t>
  </si>
  <si>
    <t>Vacation leave</t>
  </si>
  <si>
    <t xml:space="preserve"> Compensatory time</t>
  </si>
  <si>
    <t xml:space="preserve"> Leave donation pool/leave sharing program</t>
  </si>
  <si>
    <t xml:space="preserve">Sick leave  which more likely than not be used as time off </t>
  </si>
  <si>
    <t>Name:</t>
  </si>
  <si>
    <t>Title:</t>
  </si>
  <si>
    <t>Date:</t>
  </si>
  <si>
    <t xml:space="preserve">Phone # </t>
  </si>
  <si>
    <t>Email Address</t>
  </si>
  <si>
    <t>Reviewed by:</t>
  </si>
  <si>
    <t>Current portion of CT</t>
  </si>
  <si>
    <t>Current Portion of Compensated Absences Liability</t>
  </si>
  <si>
    <t>Current Portion of Liability for Compensated Absences</t>
  </si>
  <si>
    <t>Current portion of VL</t>
  </si>
  <si>
    <t>Monthly Rate as of 6/30/2025 (Includes shortage differential,  etc.)</t>
  </si>
  <si>
    <t>Liability for Sick Leave for use as time off , excluding social security and Medicare</t>
  </si>
  <si>
    <t>Current Portion of Compensated Liability</t>
  </si>
  <si>
    <t>% of Liability for Compensated Absences Vs Value of Sick Leave</t>
  </si>
  <si>
    <t>Beginning Balance, as Adjusted</t>
  </si>
  <si>
    <t>1</t>
  </si>
  <si>
    <t>3</t>
  </si>
  <si>
    <t>5</t>
  </si>
  <si>
    <t>6</t>
  </si>
  <si>
    <t>7</t>
  </si>
  <si>
    <t>8</t>
  </si>
  <si>
    <t>9</t>
  </si>
  <si>
    <t>10</t>
  </si>
  <si>
    <t>Department of XYZ</t>
  </si>
  <si>
    <t>A</t>
  </si>
  <si>
    <t>B</t>
  </si>
  <si>
    <t>C</t>
  </si>
  <si>
    <t>D</t>
  </si>
  <si>
    <t>123456</t>
  </si>
  <si>
    <t>234567</t>
  </si>
  <si>
    <t>456789</t>
  </si>
  <si>
    <t>567890</t>
  </si>
  <si>
    <t>345268</t>
  </si>
  <si>
    <t>452630</t>
  </si>
  <si>
    <t>657920</t>
  </si>
  <si>
    <t>456780</t>
  </si>
  <si>
    <t>123459</t>
  </si>
  <si>
    <t>325689</t>
  </si>
  <si>
    <t>687926</t>
  </si>
  <si>
    <t>235892</t>
  </si>
  <si>
    <t>326981</t>
  </si>
  <si>
    <t>456879</t>
  </si>
  <si>
    <t>124563</t>
  </si>
  <si>
    <t>678923</t>
  </si>
  <si>
    <t>Assumptions:</t>
  </si>
  <si>
    <t>Also, compute the value of sick leave which will most likely not be taken as time off by deducting the result in item #6 from the result in #2.</t>
  </si>
  <si>
    <t xml:space="preserve">For  Departments or Agency Reporting Units with 1,000 or more current active employees that opted a representative sample in computing </t>
  </si>
  <si>
    <t>Sampling Methodology:</t>
  </si>
  <si>
    <t>Probability Sampling:</t>
  </si>
  <si>
    <t xml:space="preserve">               a. The employees were first grouped by their respective divisions</t>
  </si>
  <si>
    <t xml:space="preserve">               c. From this groups, employees were randomly picked by selecting the employee number, making sure that each categorized group are well represented.</t>
  </si>
  <si>
    <t xml:space="preserve">               b. The employees were then grouped by the years of service  (&lt; 5 years, 5.1 - 10 years, 10.1 - 15 years, 15.1 - 20 years, 20.1 - 25 years and &gt;30 years, </t>
  </si>
  <si>
    <t>3. From this selected group, gather all information  needed and enter the information in the appropraite fields in the worksheet</t>
  </si>
  <si>
    <t>4. After performing and observing all the of the foregoing policies and proceudres, we can conclude that the result of estimating the liability for compensated absences is a representation of the whole department.</t>
  </si>
  <si>
    <t>Actual:</t>
  </si>
  <si>
    <t>Denominator</t>
  </si>
  <si>
    <t xml:space="preserve">3. </t>
  </si>
  <si>
    <t>Shaded fields in orange are fixed, change only if the employee earns more than 168 hours or less than 168 hours per bargaining unit or other rules and regulations.</t>
  </si>
  <si>
    <t>Computed Liability With Fringe Benefits:</t>
  </si>
  <si>
    <t>6/30/2025 With 28.11% Fringe Benefits</t>
  </si>
  <si>
    <t>FISCAL YEAR 2025</t>
  </si>
  <si>
    <t>FISCAL YEAR 2026</t>
  </si>
  <si>
    <t>Increase/(Decrease) in Liability for Compensated Absences</t>
  </si>
  <si>
    <t>6/30/2026 With 28.85% Fringe Benefits</t>
  </si>
  <si>
    <t>As of June 30, 2026</t>
  </si>
  <si>
    <t>Beginning Balance, 6/30/2025</t>
  </si>
  <si>
    <t>Earned in FY2026 (Must not exceed 168 hours)</t>
  </si>
  <si>
    <t>Earned in FY2026</t>
  </si>
  <si>
    <t>Used in FY2026</t>
  </si>
  <si>
    <t>Monthly Rate as of 6/30/2026 (Includes shortage differential, etc.)</t>
  </si>
  <si>
    <t>FY 2026 Applicable Fringe Benefit Rate:</t>
  </si>
  <si>
    <t>% of Current Portion of Liability (Used in FY26/Balance, 6/30/26)</t>
  </si>
  <si>
    <t>% of current portion on CT (Used in FY2026/Balance as of 6/30/2026)</t>
  </si>
  <si>
    <t>In determining the number of personnel included in the computation for each type of leave, count only those with balances at June 30, 2026.</t>
  </si>
  <si>
    <t>Pay rates should be the rate of the employee as of June 30, 2026. It should include shortage differentials.</t>
  </si>
  <si>
    <t xml:space="preserve">Vacation and Compensatory Time Leave valuation are computed by multiplying the leave balances (in hours) and the hourly rate of the employee as of June 30, 2026. </t>
  </si>
  <si>
    <t>To compute the current portion of the liability, calculate the % of leave used in FY2026 compared to the balance as of 6/30/2026 and multiply it with the computed liability of compensated absences. THE CURRENT PORTION OF THE LIABILITY SHOULD NOT BE MORE THAN THE COMPENSATED ABSENCES LIABILITY.</t>
  </si>
  <si>
    <t xml:space="preserve">Include all employees who are earning and accumulating leave credits as of June 30, 2026  and who have balances in the last reporting period (June 30, 2025). </t>
  </si>
  <si>
    <t>The beginning balance shall be the balances as reported as of June 30, 2025.</t>
  </si>
  <si>
    <t>Compute the total value of sick leave by multiplying the balance of sick leave (in hours) as of June 30, 2026 and the employee hourly rate as of June 30, 2026.</t>
  </si>
  <si>
    <t>Compute the value of Sick Leave for use as time off, by multiplying the % of sick leave taken as time off with the total value of sick leave as of 6/30/2026 (Result of No. 2) This represents the liability for compensated absences. NOTE: IT SHOULD NOT BE MORE THAN THE COMPUTED VALUE OF THE SICK LEAVE.</t>
  </si>
  <si>
    <t>Include all employees who are earning and accumulating leave credits as of June 30, 2026 and also those employees with balances as of June 30, 2025 but left the department in FY2026.</t>
  </si>
  <si>
    <t>Balance, 6/30/2026</t>
  </si>
  <si>
    <t>Monthly Rate as of 6/30/2026 (Includes shortage differential,  etc.)</t>
  </si>
  <si>
    <t>Employee Hire Date The Hire date should be the date when the employee started working for the STATE and entitled to earn leave credits.</t>
  </si>
  <si>
    <t>Bargaining Unit</t>
  </si>
  <si>
    <t>% of Current portion of VL (Used in FY2026/Balance as of 6/30/2026</t>
  </si>
  <si>
    <t>Compensatory Time (Bal, 6/30/2026 X HR)</t>
  </si>
  <si>
    <t xml:space="preserve"> Vacation Leave (Bal, 6/30/2026 X HR )</t>
  </si>
  <si>
    <t>FY2026 Compensated Absences in Hours</t>
  </si>
  <si>
    <t>% of current portion of Compensated Absences Liability  (Used in FY2026/Balance as of 6/30/2026)</t>
  </si>
  <si>
    <t>$ amount of sick leave as of 6/30/26:</t>
  </si>
  <si>
    <t>Enter the actual value of Sick Leave as of June 30, 2026</t>
  </si>
  <si>
    <t>For Those Using Sampling method Only:</t>
  </si>
  <si>
    <t xml:space="preserve">s </t>
  </si>
  <si>
    <t>Fring benefits rate applicable for FY 2026</t>
  </si>
  <si>
    <t>Compensated absences without fringe</t>
  </si>
  <si>
    <t>Current portion</t>
  </si>
  <si>
    <t>Compensated absences with fringe</t>
  </si>
  <si>
    <t>B. Direct share option - the value shall be computed by multiplying the number of hours remaining or balance remaining by the hourly rate of the designated employee as of June 30, 2026.</t>
  </si>
  <si>
    <t>To compute the current portion of the liability, calculate the % of leave used in FY2026 compared to the balance as of June 30, 2026 and multiply it with the computed total liability of compensated absences.</t>
  </si>
  <si>
    <t>Additions in FY2026</t>
  </si>
  <si>
    <t>Utilized in FY2026</t>
  </si>
  <si>
    <t>Balance, 06/30/2026</t>
  </si>
  <si>
    <r>
      <t xml:space="preserve">FY 2026 Applicable Hourly Rate to be Used </t>
    </r>
    <r>
      <rPr>
        <b/>
        <sz val="11"/>
        <color rgb="FFFF0000"/>
        <rFont val="Aptos Narrow"/>
        <family val="2"/>
        <scheme val="minor"/>
      </rPr>
      <t>*</t>
    </r>
  </si>
  <si>
    <t>B. Direct share option - the applicable rate shall be the hourly rate of the employee entitled to use the donated leave as of 6/30/2026.</t>
  </si>
  <si>
    <t>Applicable FB Rate for FY 2026:</t>
  </si>
  <si>
    <t>FY 2026 Liability with Fringe Benefits</t>
  </si>
  <si>
    <t>Compensated Absences as of 06/30/2026</t>
  </si>
  <si>
    <t>Replace the amount with the actual value of Sick Leave as of June 30, 2026</t>
  </si>
  <si>
    <t>1. The Department has 1,010 active employees as of June 30, 2026.</t>
  </si>
  <si>
    <t>2.  From this data, 200 employees were randomly selected from all the divisions which is approximately 20% of the active employees as of 06/30/2026</t>
  </si>
  <si>
    <t xml:space="preserve">must be shown in the fields provided below. </t>
  </si>
  <si>
    <t>must be shown in the fields provided below.</t>
  </si>
  <si>
    <t>Hourly Rate (HR) (Monthly Rate x 12 months /2080 hours)</t>
  </si>
  <si>
    <t>Dollar Amount of Accumulation at 6/30/2026</t>
  </si>
  <si>
    <t>Units of Vacation Leave Credits Earned During Fiscal Year 2026</t>
  </si>
  <si>
    <t>For each employee, get the number of hours taken as sick time off for the period July 1, 2021 to June 30, 2026. If the total taken as time off is more than 840 hours ( 5 x 168 hours), investigate, otherwise, the % of time-off to be taken as sick leave will be 100%.</t>
  </si>
  <si>
    <t>A.  Leave bank option -  the value shall be computed by multiplying the number of hours remaining (balance) as of June 30, 2026 by the average hourly rate of employees currently utilizing the leave donation as of June 30, 2026. If there is currently no one utilizing the leave donation, use the average rate of employees who utilized the leave in the past 5 years.</t>
  </si>
  <si>
    <t>% of Current Portion of Liability for Compensated Absences (utilized in FY2026/Balance 6/30/26)</t>
  </si>
  <si>
    <t>Ending Balance, 6/30/2026 (= or &lt; 720 hours, if exceeds, excess will be used before 12/31/2026; SHOULD NOT BE &gt;804 Hours)</t>
  </si>
  <si>
    <t>% of Increase/(Decrease)</t>
  </si>
  <si>
    <t xml:space="preserve">Balance, 6/30/2026 (Must not exceed 240 Hours for HGEA ONLY. No limit for UPW BUs.) </t>
  </si>
  <si>
    <t>% of current portion of Compensated Absences Liability  (Used in FY2026/Balance as of 6/30/26)</t>
  </si>
  <si>
    <t>Total Value of Sick Leave as of 6/30/26 (Bal, 6/30/2026 X HR) Excluding Social Security &amp; Medicare</t>
  </si>
  <si>
    <t xml:space="preserve">Total Value of Sick Leave as of 6/30/26 (Bal, 6/30/2026 X HR) </t>
  </si>
  <si>
    <t>July 1, 2025 to June 30, 2026 Must = with Used in FY 2026 in column J</t>
  </si>
  <si>
    <t>Current Year Adjustment, including transfer-in (+) for Transferees from other Agency, and transfer-out/terminated/vacation payout (-)</t>
  </si>
  <si>
    <t>Current Year Adjustment, including transfer-in (+) for Transferees from other Agency, and transfer-out/terminated/retired (-)</t>
  </si>
  <si>
    <t xml:space="preserve">Intra-departmental transferees should be included in the computation in the department they are assigned as of June 30, 2026.  Enter the hours transferred from the department where they came from in the "Current Year Adjustment, including transfer-in (+) for Transferees from other Agency, and transfer-out/terminated/retired (-) column".  Enter the vacation leave or compensatory leave earned/used if any (in hours) in the department where they are assigned to as of June 30, 2026. </t>
  </si>
  <si>
    <t>For employees who transferred to another state department during the fiscal year, show their beginning balances as of June 30, 2025, any prior years adjustments and earned leave credits in FY26.  The hours transferred to another agency and vacation payout (if any) during the fiscal year shall be entered in the "Current Year Adjustment, including transfer-in (+) for Transferees from other Agency, and  transfer-out/terminated/vacation payout (-)" column and the ending balance should be zero.</t>
  </si>
  <si>
    <t xml:space="preserve">Intra-departmental transferees should be included in the computation in the department they are assigned as of June 30, 2026.  Enter the hours transferred from the department where they came from in the "Current Year Adjustment, including transfer-in (+) for Transferees from other Agency, and transfer-out/terminated/retired (-)".  Enter the sick leave earned/used if any (in hours) in the department where they are assigned to as of June 30, 2026. </t>
  </si>
  <si>
    <t>Variance Analysis*</t>
  </si>
  <si>
    <t>Please provide reasons for significant increase/(decrease) (= or &gt; 20% and more than $100,000):</t>
  </si>
  <si>
    <t>1782251242827</t>
  </si>
  <si>
    <t>G6R9PW8AN7A5BAE5G5P5HEEQNYSQV7561KSNV1BTBCHRZKBH8X50</t>
  </si>
  <si>
    <t>Donn Nakamura</t>
  </si>
  <si>
    <t>Create</t>
  </si>
  <si>
    <t>1148cbc6-2c0d-46b8-b7e2-8cb5ae920872</t>
  </si>
  <si>
    <t>{"id":"1148cbc6-2c0d-46b8-b7e2-8cb5ae920872","type":1,"name":"workbookId","value":"5f429bdb-b5d7-4dba-a141-43f27fc99e52"}</t>
  </si>
  <si>
    <t>07dd8660-6806-479f-b635-71552787fa6c</t>
  </si>
  <si>
    <t>{"id":"07dd8660-6806-479f-b635-71552787fa6c","type":0,"name":"dataSnipperSheetDeleted","value":"false"}</t>
  </si>
  <si>
    <t>93618cfd-bce0-4d2b-ae37-cdb2143848d8</t>
  </si>
  <si>
    <t>{"id":"93618cfd-bce0-4d2b-ae37-cdb2143848d8","type":0,"name":"embed-documents","value":"true"}</t>
  </si>
  <si>
    <t>614bb2f4-c112-4b20-9f2c-06effba52a1c</t>
  </si>
  <si>
    <t>{"id":"614bb2f4-c112-4b20-9f2c-06effba52a1c","type":1,"name":"migratedFssProjectId","value":""}</t>
  </si>
  <si>
    <t>afe97bde-b22b-45d6-90b1-f4d1a9da7e01</t>
  </si>
  <si>
    <t>{"id":"afe97bde-b22b-45d6-90b1-f4d1a9da7e01","type":1,"name":"uplinkConfiguration","value":""}</t>
  </si>
  <si>
    <t>4f02d199-c6d0-4209-8531-c8144cee4ec2</t>
  </si>
  <si>
    <t>{"id":"4f02d199-c6d0-4209-8531-c8144cee4ec2","type":0,"name":"applyRetentionToFutureDocuments","value":"false"}</t>
  </si>
  <si>
    <t xml:space="preserve">For all employees who retired, resigned, or separated from service during the fiscal year and were paid vacation pay-out on or before June 30, 2026, please include them in the support schedule showing the beginning balance, any prior years adjustments and their  "earned" leave credits during the fiscal year.  Also, enter the pay-out amount (in hours) in the "Current Year Adjustment, including transfer-in (+) for Transferees from other Agency, and  transfer-out/terminated/vacation payout (-)" column and the ending balance should be zero (0). For employees who retired, resigned, or terminated during the fiscal year but were not paid vacation pay-out as of June 30, 2026, please include them in the supporting schedule and show the unpaid balances since the State still owes their balance. </t>
  </si>
  <si>
    <t>The hire date is the date when the employee started working for the state and started accumulating leave credits. It's not necessarily the date when they started working for the department, as some employees may had started working in another department and then moved or transferred to the department he/she is currently employed.</t>
  </si>
  <si>
    <t>For employees who retired/separated from service/transferred to another State Department during the fiscal year, please enter their beginning balances and credits earned during the year.  Also, enter the transferred balances (in hours) in the "Current Year Adjustment, including transfer-in (+) for Transferees from other Agency, and transfer-out/terminated/retired (-)" column.  The ending balance should be zero.</t>
  </si>
  <si>
    <t>In most cases, balances for Vacation Leave and Compensatory Time Leave for each employee as of June 30, 2026 are not more than 720 hours and 240 hours, respectively.  However, if the vacation balance is more than 720 hours, it should not exceed 804 hours (720 hours limit plus 84 hours earned from January to June) but the 84 hours (14 hours x 6 months) should be used during the year. For Compensatory Time Leave, if it exceeds 240 hours, check if the bargaining unit agreement allows it.</t>
  </si>
  <si>
    <t>Average No. of Hours Taken as Time Off</t>
  </si>
  <si>
    <r>
      <t>the compensated absences liabilities for</t>
    </r>
    <r>
      <rPr>
        <b/>
        <sz val="11"/>
        <color rgb="FFFF0000"/>
        <rFont val="Aptos Narrow"/>
        <family val="2"/>
        <scheme val="minor"/>
      </rPr>
      <t xml:space="preserve"> SICK LEAVE</t>
    </r>
    <r>
      <rPr>
        <sz val="11"/>
        <color rgb="FFFF0000"/>
        <rFont val="Aptos Narrow"/>
        <family val="2"/>
        <scheme val="minor"/>
      </rPr>
      <t>,  the  sampling methodology used as well as the policies and procedures</t>
    </r>
  </si>
  <si>
    <t>For those who are in the service on or prior to July 1, 2021, compute the annual average number of hours taken by adding the total number of hours taken for the period specified above and divide it by 5 (July 1, 2021 to June 30, 2026: 5 years). For those hired on or after August 1, 2021 divide it by the length of service, example: Hired May 1, 2022 - it will be 4 years and 2 months - 4.17 In the column "Average Annual No. of Hours of Sick Leave Taken as Time Off", the denominator should be changed as such.</t>
  </si>
  <si>
    <t>To compute the current portion of the liability, calculate the % of leave used in FY2026 compared to the balance as of June 30, 2026 and multiply it with the computed total liability of compensated absences. NOTE: It should not be more than the amount of Compensated Absences Liability.</t>
  </si>
  <si>
    <t>Departments or agency reporting units with more than 1,000 active current employees as of June 30, 2026, have the option to choose a representative sample or calculations could be performed for each employee group then aggregated, to estimate the amount of sick leave more than likely  to be taken as time-off. If the sampling method is chosen, the size of the sample is a matter of professional judgement and statistical validity may be a consideration.</t>
  </si>
  <si>
    <t>A. Leave bank option - the applicable rate shall be the average hourly rate of entitled employees currently utilizing the leave donation as of  6/30/2026. If there is currently no one utilizing the leave donation, use the average rate of employees who utilized the leave in the past 5 years.</t>
  </si>
  <si>
    <t>Do not include costs for fringe benefits, DAGS-Accounting Division-UARB will include it in the consolidated reports. For Departments that issue separate financial statements, fringe benefits should be included in the computation for the liability for compensated absences in their respective financial statements.  In accordance with GASB 101, par. 26, salary-related payments (i.e. fringe rates) related to defined benefit pension and OPEB should not be included in the measurement of liabilities for compensated absences.</t>
  </si>
  <si>
    <t>Do not include costs for fringe benefits, DAGS-Accounting Division-UARB will include it in the consolidated reports. For Departments that issue separate financial statements, fringe benefits costs should be included in the computation for the liability for compensated absences in their respective financial statements.  In accordance with GASB 101, par. 26, salary-related payments (i.e. fringe rates) related to defined benefit pension and OPEB should not be included in the measurement of liabilities for compensated absences.</t>
  </si>
  <si>
    <t>7ZJTMG08KRTE9TCX0G1XAF5220EB7ZP1TMBVHAJ2A7GZ8N5D0Z20</t>
  </si>
  <si>
    <r>
      <t>the compensated absences liabilities for</t>
    </r>
    <r>
      <rPr>
        <b/>
        <sz val="11"/>
        <color rgb="FFFF0000"/>
        <rFont val="Aptos Narrow"/>
        <family val="2"/>
        <scheme val="minor"/>
      </rPr>
      <t xml:space="preserve"> SICK LEAVE</t>
    </r>
    <r>
      <rPr>
        <sz val="11"/>
        <color rgb="FFFF0000"/>
        <rFont val="Aptos Narrow"/>
        <family val="2"/>
        <scheme val="minor"/>
      </rPr>
      <t>,  the sampling methodology used as well as the policies and procedures</t>
    </r>
  </si>
  <si>
    <t>Include all balances of donated vacation leave donated for use of employees within the department to ease the burdens who have to take time off from work without pay to recover from a serious personal illness or injury or to care for a family member who has a serious personal illness or injury and is incapable of self care. As required by GASB Statement No. 101, the amount of compensated absences as of June 30, 2026 should be calculated by multiplying the balance as of June 30, 2026 (no. of hours) and the effective rate as of June 30, 2026.</t>
  </si>
  <si>
    <r>
      <t>Used/</t>
    </r>
    <r>
      <rPr>
        <b/>
        <u val="singleAccounting"/>
        <sz val="11"/>
        <color rgb="FFFF0000"/>
        <rFont val="Aptos Narrow"/>
        <family val="2"/>
        <scheme val="minor"/>
      </rPr>
      <t>Payout</t>
    </r>
    <r>
      <rPr>
        <b/>
        <u val="singleAccounting"/>
        <sz val="11"/>
        <color theme="1"/>
        <rFont val="Aptos Narrow"/>
        <family val="2"/>
        <scheme val="minor"/>
      </rPr>
      <t xml:space="preserve"> in FY2026</t>
    </r>
  </si>
  <si>
    <t>Compensated Absences (column AE)/ Total Value of Sick Leave as of 6/30/26 (Column P)</t>
  </si>
  <si>
    <t>Compensated Absences - Sick Leave - Instructions</t>
  </si>
  <si>
    <t xml:space="preserve">Compute the % of sick leave taken as time off using the result from No. 4 divided by 168 hours (earned sick leave annually for regular 12-month employee).  Change the number of sick leave hours earned each year if the employee is employed for less than a year.  For non-traditional employees, sick leave hours need to be adjusted accordingly (i.e. DOE's 10-month employees).  As mentioned in No. 3, this should not exceed 100%.  </t>
  </si>
  <si>
    <t>Sick Leave Hours Earned Each Year.  Change the number of hours if the employee is employed for less than a year.  For non-traditional employees, hours need to be adjusted accordingly (i.e. DOE's 10-month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</si>
</sst>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mm/dd/yyyy"/>
  </numFmts>
  <fonts count="31"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2"/>
      <color theme="1"/>
      <name val="Aptos Narrow"/>
      <family val="2"/>
      <scheme val="minor"/>
    </font>
    <font>
      <b/>
      <sz val="14"/>
      <color theme="1"/>
      <name val="Aptos Narrow"/>
      <family val="2"/>
      <scheme val="minor"/>
    </font>
    <font>
      <b/>
      <u/>
      <sz val="11"/>
      <color theme="1"/>
      <name val="Aptos Narrow"/>
      <family val="2"/>
      <scheme val="minor"/>
    </font>
    <font>
      <b/>
      <sz val="11"/>
      <color rgb="FFFF0000"/>
      <name val="Aptos Narrow"/>
      <family val="2"/>
      <scheme val="minor"/>
    </font>
    <font>
      <b/>
      <sz val="10"/>
      <name val="Aptos Narrow"/>
      <family val="2"/>
      <scheme val="minor"/>
    </font>
    <font>
      <sz val="10"/>
      <name val="Aptos Narrow"/>
      <family val="2"/>
      <scheme val="minor"/>
    </font>
    <font>
      <sz val="14"/>
      <color theme="1"/>
      <name val="Aptos Narrow"/>
      <family val="2"/>
      <scheme val="minor"/>
    </font>
    <font>
      <b/>
      <u val="singleAccounting"/>
      <sz val="11"/>
      <color theme="1"/>
      <name val="Aptos Narrow"/>
      <family val="2"/>
      <scheme val="minor"/>
    </font>
    <font>
      <b/>
      <u val="singleAccounting"/>
      <sz val="9"/>
      <name val="Aptos Narrow"/>
      <family val="2"/>
      <scheme val="minor"/>
    </font>
    <font>
      <b/>
      <sz val="18"/>
      <color rgb="FFFF0000"/>
      <name val="Aptos Narrow"/>
      <family val="2"/>
      <scheme val="minor"/>
    </font>
    <font>
      <b/>
      <sz val="12"/>
      <color theme="1"/>
      <name val="Aptos Narrow"/>
      <family val="2"/>
      <scheme val="minor"/>
    </font>
    <font>
      <b/>
      <u/>
      <sz val="11"/>
      <color rgb="FFFF0000"/>
      <name val="Aptos Narrow"/>
      <family val="2"/>
      <scheme val="minor"/>
    </font>
    <font>
      <b/>
      <sz val="12"/>
      <color rgb="FFFF0000"/>
      <name val="Aptos Narrow"/>
      <family val="2"/>
      <scheme val="minor"/>
    </font>
    <font>
      <b/>
      <sz val="14"/>
      <color rgb="FFFF0000"/>
      <name val="Aptos Narrow"/>
      <family val="2"/>
      <scheme val="minor"/>
    </font>
    <font>
      <b/>
      <sz val="11"/>
      <name val="Aptos Narrow"/>
      <family val="2"/>
      <scheme val="minor"/>
    </font>
    <font>
      <sz val="12"/>
      <color rgb="FFFF0000"/>
      <name val="Aptos Narrow"/>
      <family val="2"/>
      <scheme val="minor"/>
    </font>
    <font>
      <sz val="11"/>
      <name val="Aptos Narrow"/>
      <family val="2"/>
      <scheme val="minor"/>
    </font>
    <font>
      <b/>
      <sz val="11"/>
      <color rgb="FF0070C0"/>
      <name val="Aptos Narrow"/>
      <family val="2"/>
      <scheme val="minor"/>
    </font>
    <font>
      <sz val="11"/>
      <color rgb="FF0070C0"/>
      <name val="Aptos Narrow"/>
      <family val="2"/>
      <scheme val="minor"/>
    </font>
    <font>
      <b/>
      <sz val="11"/>
      <color theme="8" tint="-0.249977111117893"/>
      <name val="Aptos Narrow"/>
      <family val="2"/>
      <scheme val="minor"/>
    </font>
    <font>
      <sz val="11"/>
      <color rgb="FFEE0000"/>
      <name val="Aptos Narrow"/>
      <family val="2"/>
      <scheme val="minor"/>
    </font>
    <font>
      <b/>
      <sz val="11"/>
      <color rgb="FFEE0000"/>
      <name val="Aptos Narrow"/>
      <family val="2"/>
      <scheme val="minor"/>
    </font>
    <font>
      <sz val="11"/>
      <color rgb="FF0000FF"/>
      <name val="Aptos Narrow"/>
      <family val="2"/>
      <scheme val="minor"/>
    </font>
    <font>
      <b/>
      <sz val="11"/>
      <color rgb="FF0000FF"/>
      <name val="Aptos Narrow"/>
      <family val="2"/>
      <scheme val="minor"/>
    </font>
    <font>
      <b/>
      <sz val="16"/>
      <color rgb="FF0000FF"/>
      <name val="Aptos Narrow"/>
      <family val="2"/>
      <scheme val="minor"/>
    </font>
    <font>
      <sz val="11"/>
      <color indexed="8"/>
      <name val="Calibri"/>
      <family val="2"/>
    </font>
    <font>
      <b/>
      <u val="singleAccounting"/>
      <sz val="11"/>
      <color rgb="FFFF0000"/>
      <name val="Aptos Narrow"/>
      <family val="2"/>
      <scheme val="minor"/>
    </font>
    <font>
      <b/>
      <i/>
      <sz val="11"/>
      <color rgb="FFFF0000"/>
      <name val="Aptos Narrow"/>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63377788628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00FF00"/>
        <bgColor indexed="64"/>
      </patternFill>
    </fill>
  </fills>
  <borders count="16">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auto="1"/>
      </bottom>
      <diagonal/>
    </border>
    <border>
      <left style="thick">
        <color rgb="FFEE0000"/>
      </left>
      <right/>
      <top style="thick">
        <color rgb="FFEE0000"/>
      </top>
      <bottom/>
      <diagonal/>
    </border>
    <border>
      <left/>
      <right/>
      <top style="thick">
        <color rgb="FFEE0000"/>
      </top>
      <bottom/>
      <diagonal/>
    </border>
    <border>
      <left/>
      <right style="thick">
        <color rgb="FFEE0000"/>
      </right>
      <top style="thick">
        <color rgb="FFEE0000"/>
      </top>
      <bottom/>
      <diagonal/>
    </border>
    <border>
      <left style="thick">
        <color rgb="FFEE0000"/>
      </left>
      <right/>
      <top/>
      <bottom/>
      <diagonal/>
    </border>
    <border>
      <left/>
      <right style="thick">
        <color rgb="FFEE0000"/>
      </right>
      <top/>
      <bottom/>
      <diagonal/>
    </border>
    <border>
      <left style="thick">
        <color rgb="FFEE0000"/>
      </left>
      <right/>
      <top/>
      <bottom style="thick">
        <color rgb="FFEE0000"/>
      </bottom>
      <diagonal/>
    </border>
    <border>
      <left/>
      <right/>
      <top/>
      <bottom style="thick">
        <color rgb="FFEE0000"/>
      </bottom>
      <diagonal/>
    </border>
    <border>
      <left/>
      <right style="thick">
        <color rgb="FFEE0000"/>
      </right>
      <top/>
      <bottom style="thick">
        <color rgb="FFEE0000"/>
      </bottom>
      <diagonal/>
    </border>
    <border>
      <left/>
      <right/>
      <top style="thin">
        <color rgb="FF0000FF"/>
      </top>
      <bottom style="thin">
        <color rgb="FF0000FF"/>
      </bottom>
      <diagonal/>
    </border>
    <border>
      <left/>
      <right/>
      <top style="thin">
        <color rgb="FF0000FF"/>
      </top>
      <bottom style="double">
        <color rgb="FF0000FF"/>
      </bottom>
      <diagonal/>
    </border>
    <border>
      <left/>
      <right/>
      <top/>
      <bottom style="double">
        <color rgb="FF0000FF"/>
      </bottom>
      <diagonal/>
    </border>
    <border>
      <left/>
      <right/>
      <top style="medium">
        <color rgb="FFFF0000"/>
      </top>
      <bottom/>
      <diagonal/>
    </border>
  </borders>
  <cellStyleXfs count="2">
    <xf numFmtId="0" fontId="0" fillId="0" borderId="0"/>
    <xf numFmtId="43" fontId="28" fillId="0" borderId="0" applyFont="0" applyFill="0" applyBorder="0" applyAlignment="0" applyProtection="0"/>
  </cellStyleXfs>
  <cellXfs count="239">
    <xf numFmtId="0" fontId="0" fillId="0" borderId="0" xfId="0"/>
    <xf numFmtId="3" fontId="3" fillId="0" borderId="0" xfId="0" applyNumberFormat="1" applyFont="1"/>
    <xf numFmtId="3" fontId="0" fillId="0" borderId="0" xfId="0" applyNumberFormat="1"/>
    <xf numFmtId="49" fontId="0" fillId="0" borderId="0" xfId="0" applyNumberFormat="1"/>
    <xf numFmtId="3" fontId="4" fillId="0" borderId="0" xfId="0" applyNumberFormat="1" applyFont="1"/>
    <xf numFmtId="49" fontId="4" fillId="0" borderId="0" xfId="0" applyNumberFormat="1" applyFont="1"/>
    <xf numFmtId="49" fontId="2" fillId="0" borderId="1" xfId="0" applyNumberFormat="1" applyFont="1" applyBorder="1" applyAlignment="1">
      <alignment horizontal="center" wrapText="1"/>
    </xf>
    <xf numFmtId="49" fontId="2" fillId="0" borderId="0" xfId="0" applyNumberFormat="1" applyFont="1"/>
    <xf numFmtId="3" fontId="2" fillId="0" borderId="0" xfId="0" applyNumberFormat="1" applyFont="1"/>
    <xf numFmtId="43" fontId="6" fillId="0" borderId="0" xfId="0" applyNumberFormat="1" applyFont="1" applyAlignment="1">
      <alignment horizontal="center"/>
    </xf>
    <xf numFmtId="49" fontId="6" fillId="0" borderId="0" xfId="0" applyNumberFormat="1" applyFont="1"/>
    <xf numFmtId="49" fontId="1" fillId="0" borderId="0" xfId="0" applyNumberFormat="1" applyFont="1"/>
    <xf numFmtId="0" fontId="9" fillId="0" borderId="0" xfId="0" applyFont="1" applyAlignment="1">
      <alignment horizontal="center" vertical="center" wrapText="1"/>
    </xf>
    <xf numFmtId="0" fontId="0" fillId="0" borderId="0" xfId="0" applyAlignment="1">
      <alignment wrapText="1"/>
    </xf>
    <xf numFmtId="43" fontId="4" fillId="0" borderId="0" xfId="0" applyNumberFormat="1" applyFont="1"/>
    <xf numFmtId="43" fontId="10" fillId="0" borderId="0" xfId="0" applyNumberFormat="1" applyFont="1" applyAlignment="1">
      <alignment horizontal="center" wrapText="1"/>
    </xf>
    <xf numFmtId="43" fontId="11" fillId="0" borderId="0" xfId="0" applyNumberFormat="1" applyFont="1" applyAlignment="1">
      <alignment horizontal="center" wrapText="1"/>
    </xf>
    <xf numFmtId="43" fontId="2" fillId="0" borderId="0" xfId="0" applyNumberFormat="1" applyFont="1"/>
    <xf numFmtId="43" fontId="0" fillId="0" borderId="0" xfId="0" applyNumberFormat="1"/>
    <xf numFmtId="43" fontId="2" fillId="0" borderId="2" xfId="0" applyNumberFormat="1" applyFont="1" applyBorder="1"/>
    <xf numFmtId="41" fontId="2" fillId="0" borderId="0" xfId="0" applyNumberFormat="1" applyFont="1"/>
    <xf numFmtId="43" fontId="2" fillId="0" borderId="0" xfId="0" applyNumberFormat="1" applyFont="1" applyAlignment="1">
      <alignment horizontal="center"/>
    </xf>
    <xf numFmtId="43" fontId="6" fillId="0" borderId="0" xfId="0" applyNumberFormat="1" applyFont="1"/>
    <xf numFmtId="43" fontId="1" fillId="0" borderId="0" xfId="0" applyNumberFormat="1" applyFont="1"/>
    <xf numFmtId="0" fontId="0" fillId="0" borderId="0" xfId="0" applyAlignment="1">
      <alignment horizontal="center" wrapText="1"/>
    </xf>
    <xf numFmtId="43" fontId="2" fillId="0" borderId="0" xfId="0" applyNumberFormat="1" applyFont="1" applyAlignment="1">
      <alignment horizontal="center" wrapText="1"/>
    </xf>
    <xf numFmtId="3" fontId="5" fillId="0" borderId="0" xfId="0" applyNumberFormat="1" applyFont="1" applyAlignment="1">
      <alignment horizontal="center" wrapText="1"/>
    </xf>
    <xf numFmtId="49" fontId="5" fillId="0" borderId="0" xfId="0" applyNumberFormat="1" applyFont="1" applyAlignment="1">
      <alignment horizontal="center" wrapText="1"/>
    </xf>
    <xf numFmtId="49" fontId="2" fillId="0" borderId="0" xfId="0" applyNumberFormat="1" applyFont="1" applyAlignment="1">
      <alignment horizontal="center" wrapText="1"/>
    </xf>
    <xf numFmtId="43" fontId="0" fillId="3" borderId="0" xfId="0" applyNumberFormat="1" applyFill="1"/>
    <xf numFmtId="0" fontId="2" fillId="0" borderId="0" xfId="0" applyFont="1" applyAlignment="1">
      <alignment horizontal="center" wrapText="1"/>
    </xf>
    <xf numFmtId="0" fontId="2" fillId="0" borderId="0" xfId="0" applyFont="1"/>
    <xf numFmtId="0" fontId="0" fillId="0" borderId="0" xfId="0" applyAlignment="1">
      <alignment horizontal="right"/>
    </xf>
    <xf numFmtId="43" fontId="0" fillId="0" borderId="2" xfId="0" applyNumberFormat="1" applyBorder="1"/>
    <xf numFmtId="10" fontId="0" fillId="3" borderId="0" xfId="0" applyNumberFormat="1" applyFill="1"/>
    <xf numFmtId="0" fontId="0" fillId="0" borderId="0" xfId="0" applyAlignment="1">
      <alignment vertical="top" wrapText="1"/>
    </xf>
    <xf numFmtId="49" fontId="3" fillId="0" borderId="0" xfId="0" applyNumberFormat="1" applyFont="1"/>
    <xf numFmtId="0" fontId="12" fillId="0" borderId="0" xfId="0" applyFont="1" applyAlignment="1">
      <alignment horizontal="center" vertical="center"/>
    </xf>
    <xf numFmtId="0" fontId="4" fillId="0" borderId="0" xfId="0" applyFont="1"/>
    <xf numFmtId="3" fontId="5" fillId="0" borderId="0" xfId="0" applyNumberFormat="1" applyFont="1" applyAlignment="1">
      <alignment horizontal="center"/>
    </xf>
    <xf numFmtId="49" fontId="5" fillId="0" borderId="0" xfId="0" applyNumberFormat="1" applyFont="1" applyAlignment="1">
      <alignment horizontal="center"/>
    </xf>
    <xf numFmtId="41" fontId="2" fillId="3" borderId="3" xfId="0" applyNumberFormat="1" applyFont="1" applyFill="1" applyBorder="1"/>
    <xf numFmtId="0" fontId="2" fillId="0" borderId="0" xfId="0" applyFont="1" applyAlignment="1">
      <alignment horizontal="center" vertical="top" wrapText="1"/>
    </xf>
    <xf numFmtId="0" fontId="2" fillId="0" borderId="0" xfId="0" applyFont="1" applyAlignment="1">
      <alignment horizontal="center"/>
    </xf>
    <xf numFmtId="43" fontId="0" fillId="0" borderId="0" xfId="0" applyNumberFormat="1" applyAlignment="1">
      <alignment vertical="top" wrapText="1"/>
    </xf>
    <xf numFmtId="3" fontId="13" fillId="0" borderId="0" xfId="0" applyNumberFormat="1" applyFont="1"/>
    <xf numFmtId="0" fontId="0" fillId="0" borderId="0" xfId="0" applyAlignment="1">
      <alignment vertical="top"/>
    </xf>
    <xf numFmtId="43" fontId="0" fillId="0" borderId="0" xfId="0" applyNumberFormat="1" applyAlignment="1">
      <alignment vertical="top"/>
    </xf>
    <xf numFmtId="0" fontId="6" fillId="0" borderId="0" xfId="0" applyFont="1" applyAlignment="1">
      <alignment vertical="top"/>
    </xf>
    <xf numFmtId="0" fontId="6" fillId="0" borderId="0" xfId="0" applyFont="1" applyAlignment="1">
      <alignment horizontal="center" wrapText="1"/>
    </xf>
    <xf numFmtId="3" fontId="0" fillId="3" borderId="0" xfId="0" applyNumberFormat="1" applyFill="1"/>
    <xf numFmtId="164" fontId="0" fillId="0" borderId="0" xfId="0" applyNumberFormat="1"/>
    <xf numFmtId="164" fontId="4" fillId="0" borderId="0" xfId="0" applyNumberFormat="1" applyFont="1"/>
    <xf numFmtId="164" fontId="2" fillId="0" borderId="0" xfId="0" applyNumberFormat="1" applyFont="1"/>
    <xf numFmtId="43" fontId="0" fillId="0" borderId="0" xfId="0" applyNumberFormat="1" applyAlignment="1">
      <alignment wrapText="1"/>
    </xf>
    <xf numFmtId="43" fontId="6" fillId="0" borderId="0" xfId="0" applyNumberFormat="1" applyFont="1" applyAlignment="1">
      <alignment horizontal="center" wrapText="1"/>
    </xf>
    <xf numFmtId="43" fontId="0" fillId="0" borderId="1" xfId="0" applyNumberFormat="1" applyBorder="1"/>
    <xf numFmtId="164" fontId="6" fillId="0" borderId="0" xfId="0" applyNumberFormat="1" applyFont="1" applyAlignment="1">
      <alignment horizontal="center" wrapText="1"/>
    </xf>
    <xf numFmtId="0" fontId="0" fillId="4" borderId="0" xfId="0" applyFill="1"/>
    <xf numFmtId="3" fontId="0" fillId="4" borderId="0" xfId="0" applyNumberFormat="1" applyFill="1"/>
    <xf numFmtId="0" fontId="1" fillId="0" borderId="0" xfId="0" applyFont="1"/>
    <xf numFmtId="3" fontId="13" fillId="0" borderId="0" xfId="0" applyNumberFormat="1" applyFont="1" applyAlignment="1">
      <alignment horizontal="center"/>
    </xf>
    <xf numFmtId="0" fontId="0" fillId="0" borderId="0" xfId="0" applyAlignment="1">
      <alignment horizontal="center"/>
    </xf>
    <xf numFmtId="3" fontId="13" fillId="0" borderId="0" xfId="0" applyNumberFormat="1" applyFont="1" applyAlignment="1">
      <alignment horizontal="left"/>
    </xf>
    <xf numFmtId="3" fontId="3" fillId="0" borderId="0" xfId="0" quotePrefix="1" applyNumberFormat="1" applyFont="1" applyAlignment="1">
      <alignment vertical="top"/>
    </xf>
    <xf numFmtId="3" fontId="3" fillId="0" borderId="0" xfId="0" applyNumberFormat="1" applyFont="1" applyAlignment="1">
      <alignment vertical="top"/>
    </xf>
    <xf numFmtId="0" fontId="0" fillId="0" borderId="1" xfId="0" applyBorder="1"/>
    <xf numFmtId="43" fontId="3" fillId="0" borderId="0" xfId="0" applyNumberFormat="1" applyFont="1" applyAlignment="1">
      <alignment vertical="top"/>
    </xf>
    <xf numFmtId="43" fontId="13" fillId="0" borderId="0" xfId="0" applyNumberFormat="1" applyFont="1"/>
    <xf numFmtId="0" fontId="2" fillId="0" borderId="0" xfId="0" applyFont="1" applyAlignment="1">
      <alignment horizontal="right"/>
    </xf>
    <xf numFmtId="10" fontId="17" fillId="3" borderId="3" xfId="0" applyNumberFormat="1" applyFont="1" applyFill="1" applyBorder="1" applyAlignment="1">
      <alignment horizontal="center"/>
    </xf>
    <xf numFmtId="43" fontId="0" fillId="0" borderId="0" xfId="0" applyNumberFormat="1" applyAlignment="1">
      <alignment horizontal="center" wrapText="1"/>
    </xf>
    <xf numFmtId="0" fontId="1" fillId="0" borderId="0" xfId="0" applyFont="1" applyAlignment="1">
      <alignment vertical="top"/>
    </xf>
    <xf numFmtId="10" fontId="0" fillId="0" borderId="0" xfId="0" applyNumberFormat="1"/>
    <xf numFmtId="10" fontId="2" fillId="0" borderId="0" xfId="0" applyNumberFormat="1" applyFont="1" applyAlignment="1">
      <alignment horizontal="center" wrapText="1"/>
    </xf>
    <xf numFmtId="10" fontId="2" fillId="0" borderId="0" xfId="0" applyNumberFormat="1" applyFont="1"/>
    <xf numFmtId="43" fontId="0" fillId="3" borderId="0" xfId="0" applyNumberFormat="1" applyFill="1" applyAlignment="1">
      <alignment vertical="top" wrapText="1"/>
    </xf>
    <xf numFmtId="43" fontId="0" fillId="3" borderId="2" xfId="0" applyNumberFormat="1" applyFill="1" applyBorder="1" applyAlignment="1">
      <alignment vertical="top" wrapText="1"/>
    </xf>
    <xf numFmtId="43" fontId="2" fillId="3" borderId="2" xfId="0" applyNumberFormat="1" applyFont="1" applyFill="1" applyBorder="1"/>
    <xf numFmtId="43" fontId="0" fillId="3" borderId="0" xfId="0" applyNumberFormat="1" applyFill="1" applyAlignment="1">
      <alignment vertical="top"/>
    </xf>
    <xf numFmtId="43" fontId="0" fillId="0" borderId="0" xfId="0" applyNumberFormat="1" applyAlignment="1">
      <alignment horizontal="right"/>
    </xf>
    <xf numFmtId="10" fontId="6" fillId="0" borderId="2" xfId="0" applyNumberFormat="1" applyFont="1" applyBorder="1" applyAlignment="1">
      <alignment horizontal="center"/>
    </xf>
    <xf numFmtId="43" fontId="20" fillId="0" borderId="4" xfId="0" applyNumberFormat="1" applyFont="1" applyBorder="1"/>
    <xf numFmtId="43" fontId="20" fillId="0" borderId="5" xfId="0" applyNumberFormat="1" applyFont="1" applyBorder="1"/>
    <xf numFmtId="0" fontId="21" fillId="0" borderId="5" xfId="0" applyFont="1" applyBorder="1"/>
    <xf numFmtId="0" fontId="21" fillId="0" borderId="5" xfId="0" applyFont="1" applyBorder="1" applyAlignment="1">
      <alignment horizontal="right"/>
    </xf>
    <xf numFmtId="43" fontId="21" fillId="0" borderId="5" xfId="0" applyNumberFormat="1" applyFont="1" applyBorder="1"/>
    <xf numFmtId="10" fontId="21" fillId="0" borderId="5" xfId="0" applyNumberFormat="1" applyFont="1" applyBorder="1"/>
    <xf numFmtId="43" fontId="21" fillId="0" borderId="6" xfId="0" applyNumberFormat="1" applyFont="1" applyBorder="1"/>
    <xf numFmtId="43" fontId="20" fillId="0" borderId="7" xfId="0" applyNumberFormat="1" applyFont="1" applyBorder="1"/>
    <xf numFmtId="43" fontId="21" fillId="0" borderId="0" xfId="0" applyNumberFormat="1" applyFont="1" applyAlignment="1">
      <alignment horizontal="right"/>
    </xf>
    <xf numFmtId="43" fontId="21" fillId="0" borderId="8" xfId="0" applyNumberFormat="1" applyFont="1" applyBorder="1"/>
    <xf numFmtId="43" fontId="0" fillId="0" borderId="8" xfId="0" applyNumberFormat="1" applyBorder="1"/>
    <xf numFmtId="43" fontId="20" fillId="0" borderId="0" xfId="0" applyNumberFormat="1" applyFont="1" applyAlignment="1">
      <alignment horizontal="center"/>
    </xf>
    <xf numFmtId="43" fontId="0" fillId="0" borderId="10" xfId="0" applyNumberFormat="1" applyBorder="1"/>
    <xf numFmtId="43" fontId="0" fillId="0" borderId="11" xfId="0" applyNumberFormat="1" applyBorder="1"/>
    <xf numFmtId="43" fontId="0" fillId="0" borderId="5" xfId="0" applyNumberFormat="1" applyBorder="1"/>
    <xf numFmtId="49" fontId="1" fillId="0" borderId="5" xfId="0" applyNumberFormat="1" applyFont="1" applyBorder="1"/>
    <xf numFmtId="43" fontId="1" fillId="0" borderId="5" xfId="0" applyNumberFormat="1" applyFont="1" applyBorder="1"/>
    <xf numFmtId="164" fontId="0" fillId="0" borderId="5" xfId="0" applyNumberFormat="1" applyBorder="1"/>
    <xf numFmtId="43" fontId="2" fillId="0" borderId="5" xfId="0" applyNumberFormat="1" applyFont="1" applyBorder="1"/>
    <xf numFmtId="43" fontId="2" fillId="0" borderId="6" xfId="0" applyNumberFormat="1" applyFont="1" applyBorder="1"/>
    <xf numFmtId="49" fontId="1" fillId="0" borderId="7" xfId="0" applyNumberFormat="1" applyFont="1" applyBorder="1"/>
    <xf numFmtId="43" fontId="2" fillId="0" borderId="8" xfId="0" applyNumberFormat="1" applyFont="1" applyBorder="1"/>
    <xf numFmtId="49" fontId="0" fillId="0" borderId="7" xfId="0" applyNumberFormat="1" applyBorder="1"/>
    <xf numFmtId="49" fontId="0" fillId="0" borderId="9" xfId="0" applyNumberFormat="1" applyBorder="1"/>
    <xf numFmtId="43" fontId="2" fillId="0" borderId="11" xfId="0" applyNumberFormat="1" applyFont="1" applyBorder="1"/>
    <xf numFmtId="49" fontId="6" fillId="0" borderId="4" xfId="0" applyNumberFormat="1" applyFont="1" applyBorder="1"/>
    <xf numFmtId="49" fontId="23" fillId="0" borderId="0" xfId="0" applyNumberFormat="1" applyFont="1"/>
    <xf numFmtId="43" fontId="23" fillId="0" borderId="0" xfId="0" applyNumberFormat="1" applyFont="1"/>
    <xf numFmtId="164" fontId="23" fillId="0" borderId="0" xfId="0" applyNumberFormat="1" applyFont="1"/>
    <xf numFmtId="43" fontId="24" fillId="0" borderId="0" xfId="0" applyNumberFormat="1" applyFont="1"/>
    <xf numFmtId="49" fontId="23" fillId="0" borderId="10" xfId="0" applyNumberFormat="1" applyFont="1" applyBorder="1"/>
    <xf numFmtId="43" fontId="23" fillId="0" borderId="10" xfId="0" applyNumberFormat="1" applyFont="1" applyBorder="1"/>
    <xf numFmtId="164" fontId="23" fillId="0" borderId="10" xfId="0" applyNumberFormat="1" applyFont="1" applyBorder="1"/>
    <xf numFmtId="43" fontId="24" fillId="0" borderId="10" xfId="0" applyNumberFormat="1" applyFont="1" applyBorder="1"/>
    <xf numFmtId="49" fontId="0" fillId="0" borderId="5" xfId="0" applyNumberFormat="1" applyBorder="1"/>
    <xf numFmtId="49" fontId="23" fillId="0" borderId="5" xfId="0" applyNumberFormat="1" applyFont="1" applyBorder="1"/>
    <xf numFmtId="43" fontId="23" fillId="0" borderId="5" xfId="0" applyNumberFormat="1" applyFont="1" applyBorder="1"/>
    <xf numFmtId="164" fontId="23" fillId="0" borderId="5" xfId="0" applyNumberFormat="1" applyFont="1" applyBorder="1"/>
    <xf numFmtId="43" fontId="24" fillId="0" borderId="5" xfId="0" applyNumberFormat="1" applyFont="1" applyBorder="1"/>
    <xf numFmtId="0" fontId="1" fillId="0" borderId="4" xfId="0" applyFont="1" applyBorder="1"/>
    <xf numFmtId="0" fontId="1" fillId="0" borderId="5" xfId="0" applyFont="1" applyBorder="1"/>
    <xf numFmtId="43" fontId="1" fillId="0" borderId="6" xfId="0" applyNumberFormat="1" applyFont="1" applyBorder="1"/>
    <xf numFmtId="0" fontId="1" fillId="0" borderId="7" xfId="0" applyFont="1" applyBorder="1"/>
    <xf numFmtId="43" fontId="1" fillId="0" borderId="8" xfId="0" applyNumberFormat="1" applyFont="1" applyBorder="1"/>
    <xf numFmtId="43" fontId="15" fillId="0" borderId="5" xfId="0" applyNumberFormat="1" applyFont="1" applyBorder="1" applyAlignment="1">
      <alignment horizontal="right"/>
    </xf>
    <xf numFmtId="49" fontId="0" fillId="0" borderId="10" xfId="0" applyNumberFormat="1" applyBorder="1"/>
    <xf numFmtId="49" fontId="1" fillId="0" borderId="10" xfId="0" applyNumberFormat="1" applyFont="1" applyBorder="1" applyAlignment="1">
      <alignment vertical="top"/>
    </xf>
    <xf numFmtId="10" fontId="6" fillId="0" borderId="0" xfId="0" applyNumberFormat="1" applyFont="1" applyAlignment="1">
      <alignment horizontal="center"/>
    </xf>
    <xf numFmtId="14" fontId="0" fillId="0" borderId="0" xfId="0" applyNumberFormat="1"/>
    <xf numFmtId="43" fontId="21" fillId="0" borderId="5" xfId="0" applyNumberFormat="1" applyFont="1" applyBorder="1" applyAlignment="1">
      <alignment horizontal="right"/>
    </xf>
    <xf numFmtId="10" fontId="0" fillId="3" borderId="0" xfId="0" applyNumberFormat="1" applyFill="1" applyAlignment="1">
      <alignment horizontal="right"/>
    </xf>
    <xf numFmtId="10" fontId="0" fillId="0" borderId="0" xfId="0" applyNumberFormat="1" applyAlignment="1">
      <alignment horizontal="right"/>
    </xf>
    <xf numFmtId="43" fontId="0" fillId="3" borderId="0" xfId="0" applyNumberFormat="1" applyFill="1" applyAlignment="1">
      <alignment horizontal="right"/>
    </xf>
    <xf numFmtId="10" fontId="0" fillId="3" borderId="0" xfId="0" applyNumberFormat="1" applyFill="1" applyAlignment="1">
      <alignment horizontal="right" vertical="top" wrapText="1"/>
    </xf>
    <xf numFmtId="10" fontId="0" fillId="0" borderId="0" xfId="0" applyNumberFormat="1" applyAlignment="1">
      <alignment vertical="top" wrapText="1"/>
    </xf>
    <xf numFmtId="10" fontId="0" fillId="0" borderId="0" xfId="0" applyNumberFormat="1" applyAlignment="1">
      <alignment vertical="top"/>
    </xf>
    <xf numFmtId="10" fontId="26" fillId="0" borderId="0" xfId="0" applyNumberFormat="1" applyFont="1"/>
    <xf numFmtId="43" fontId="26" fillId="0" borderId="0" xfId="0" applyNumberFormat="1" applyFont="1"/>
    <xf numFmtId="10" fontId="27" fillId="5" borderId="0" xfId="0" applyNumberFormat="1" applyFont="1" applyFill="1"/>
    <xf numFmtId="43" fontId="25" fillId="5" borderId="0" xfId="0" applyNumberFormat="1" applyFont="1" applyFill="1"/>
    <xf numFmtId="43" fontId="26" fillId="5" borderId="0" xfId="0" applyNumberFormat="1" applyFont="1" applyFill="1" applyAlignment="1">
      <alignment horizontal="right"/>
    </xf>
    <xf numFmtId="43" fontId="26" fillId="0" borderId="0" xfId="0" applyNumberFormat="1" applyFont="1" applyAlignment="1">
      <alignment horizontal="right"/>
    </xf>
    <xf numFmtId="10" fontId="26" fillId="0" borderId="0" xfId="0" applyNumberFormat="1" applyFont="1" applyAlignment="1">
      <alignment wrapText="1"/>
    </xf>
    <xf numFmtId="43" fontId="26" fillId="0" borderId="0" xfId="0" applyNumberFormat="1" applyFont="1" applyAlignment="1">
      <alignment horizontal="right" vertical="top"/>
    </xf>
    <xf numFmtId="43" fontId="26" fillId="5" borderId="12" xfId="0" applyNumberFormat="1" applyFont="1" applyFill="1" applyBorder="1"/>
    <xf numFmtId="43" fontId="26" fillId="5" borderId="13" xfId="0" applyNumberFormat="1" applyFont="1" applyFill="1" applyBorder="1"/>
    <xf numFmtId="43" fontId="26" fillId="5" borderId="14" xfId="0" applyNumberFormat="1" applyFont="1" applyFill="1" applyBorder="1"/>
    <xf numFmtId="10" fontId="0" fillId="3" borderId="3" xfId="0" applyNumberFormat="1" applyFill="1" applyBorder="1"/>
    <xf numFmtId="10" fontId="2" fillId="3" borderId="3" xfId="0" applyNumberFormat="1" applyFont="1" applyFill="1" applyBorder="1" applyAlignment="1">
      <alignment horizontal="center"/>
    </xf>
    <xf numFmtId="43" fontId="2" fillId="3" borderId="0" xfId="0" applyNumberFormat="1" applyFont="1" applyFill="1"/>
    <xf numFmtId="43" fontId="20" fillId="0" borderId="0" xfId="0" applyNumberFormat="1" applyFont="1"/>
    <xf numFmtId="49" fontId="2" fillId="0" borderId="0" xfId="0" applyNumberFormat="1" applyFont="1" applyAlignment="1">
      <alignment horizontal="center" textRotation="90" wrapText="1"/>
    </xf>
    <xf numFmtId="43" fontId="6" fillId="0" borderId="0" xfId="0" applyNumberFormat="1" applyFont="1" applyAlignment="1">
      <alignment horizontal="center" textRotation="89" wrapText="1"/>
    </xf>
    <xf numFmtId="43" fontId="6" fillId="0" borderId="0" xfId="0" applyNumberFormat="1" applyFont="1" applyAlignment="1">
      <alignment horizontal="center" textRotation="90" wrapText="1"/>
    </xf>
    <xf numFmtId="0" fontId="0" fillId="0" borderId="8" xfId="0" applyBorder="1" applyAlignment="1">
      <alignment horizontal="left" vertical="top"/>
    </xf>
    <xf numFmtId="43" fontId="21" fillId="0" borderId="0" xfId="0" applyNumberFormat="1" applyFont="1"/>
    <xf numFmtId="43" fontId="20" fillId="0" borderId="8" xfId="0" applyNumberFormat="1" applyFont="1" applyBorder="1"/>
    <xf numFmtId="43" fontId="25" fillId="0" borderId="0" xfId="0" applyNumberFormat="1" applyFont="1" applyAlignment="1">
      <alignment vertical="top"/>
    </xf>
    <xf numFmtId="43" fontId="26" fillId="0" borderId="0" xfId="0" applyNumberFormat="1" applyFont="1" applyAlignment="1">
      <alignment horizontal="left" vertical="top"/>
    </xf>
    <xf numFmtId="43" fontId="25" fillId="0" borderId="0" xfId="0" applyNumberFormat="1" applyFont="1" applyAlignment="1">
      <alignment horizontal="right"/>
    </xf>
    <xf numFmtId="10" fontId="25" fillId="0" borderId="0" xfId="0" applyNumberFormat="1" applyFont="1" applyAlignment="1">
      <alignment vertical="top"/>
    </xf>
    <xf numFmtId="43" fontId="25" fillId="0" borderId="0" xfId="0" applyNumberFormat="1" applyFont="1" applyAlignment="1">
      <alignment horizontal="left" vertical="top"/>
    </xf>
    <xf numFmtId="0" fontId="25" fillId="0" borderId="0" xfId="0" applyFont="1" applyAlignment="1">
      <alignment horizontal="left" vertical="top"/>
    </xf>
    <xf numFmtId="0" fontId="25" fillId="0" borderId="8" xfId="0" applyFont="1" applyBorder="1" applyAlignment="1">
      <alignment horizontal="left" vertical="top"/>
    </xf>
    <xf numFmtId="43" fontId="25" fillId="0" borderId="0" xfId="0" applyNumberFormat="1" applyFont="1"/>
    <xf numFmtId="10" fontId="25" fillId="0" borderId="0" xfId="0" applyNumberFormat="1" applyFont="1"/>
    <xf numFmtId="43" fontId="25" fillId="0" borderId="8" xfId="0" applyNumberFormat="1" applyFont="1" applyBorder="1"/>
    <xf numFmtId="43" fontId="26" fillId="0" borderId="0" xfId="0" applyNumberFormat="1" applyFont="1" applyAlignment="1">
      <alignment vertical="top"/>
    </xf>
    <xf numFmtId="43" fontId="20" fillId="0" borderId="15" xfId="0" applyNumberFormat="1" applyFont="1" applyBorder="1"/>
    <xf numFmtId="43" fontId="21" fillId="0" borderId="15" xfId="0" applyNumberFormat="1" applyFont="1" applyBorder="1"/>
    <xf numFmtId="0" fontId="21" fillId="0" borderId="0" xfId="0" applyFont="1"/>
    <xf numFmtId="0" fontId="20" fillId="0" borderId="0" xfId="0" applyFont="1"/>
    <xf numFmtId="43" fontId="26" fillId="5" borderId="3" xfId="0" applyNumberFormat="1" applyFont="1" applyFill="1" applyBorder="1"/>
    <xf numFmtId="43" fontId="20" fillId="5" borderId="3" xfId="0" applyNumberFormat="1" applyFont="1" applyFill="1" applyBorder="1"/>
    <xf numFmtId="43" fontId="20" fillId="0" borderId="0" xfId="0" applyNumberFormat="1" applyFont="1" applyAlignment="1">
      <alignment horizontal="right"/>
    </xf>
    <xf numFmtId="10" fontId="21" fillId="0" borderId="0" xfId="0" applyNumberFormat="1" applyFont="1"/>
    <xf numFmtId="43" fontId="20" fillId="0" borderId="0" xfId="0" applyNumberFormat="1" applyFont="1" applyAlignment="1">
      <alignment horizontal="right" vertical="top"/>
    </xf>
    <xf numFmtId="10" fontId="21" fillId="0" borderId="0" xfId="0" applyNumberFormat="1" applyFont="1" applyAlignment="1">
      <alignment vertical="top"/>
    </xf>
    <xf numFmtId="43" fontId="20" fillId="0" borderId="0" xfId="0" applyNumberFormat="1" applyFont="1" applyAlignment="1">
      <alignment horizontal="left" vertical="top"/>
    </xf>
    <xf numFmtId="0" fontId="0" fillId="0" borderId="0" xfId="0" applyAlignment="1">
      <alignment horizontal="left" vertical="top"/>
    </xf>
    <xf numFmtId="43" fontId="21" fillId="0" borderId="0" xfId="0" applyNumberFormat="1" applyFont="1" applyAlignment="1">
      <alignment vertical="top"/>
    </xf>
    <xf numFmtId="43" fontId="0" fillId="0" borderId="0" xfId="0" applyNumberFormat="1" applyAlignment="1">
      <alignment horizontal="left" vertical="top"/>
    </xf>
    <xf numFmtId="43" fontId="22" fillId="0" borderId="0" xfId="0" applyNumberFormat="1" applyFont="1" applyAlignment="1">
      <alignment horizontal="left" vertical="top"/>
    </xf>
    <xf numFmtId="43" fontId="0" fillId="0" borderId="0" xfId="0" applyNumberFormat="1" applyAlignment="1">
      <alignment horizontal="center"/>
    </xf>
    <xf numFmtId="43" fontId="20" fillId="0" borderId="9" xfId="0" applyNumberFormat="1" applyFont="1" applyBorder="1"/>
    <xf numFmtId="43" fontId="20" fillId="0" borderId="10" xfId="0" applyNumberFormat="1" applyFont="1" applyBorder="1"/>
    <xf numFmtId="43" fontId="21" fillId="0" borderId="10" xfId="0" applyNumberFormat="1" applyFont="1" applyBorder="1"/>
    <xf numFmtId="10" fontId="21" fillId="0" borderId="10" xfId="0" applyNumberFormat="1" applyFont="1" applyBorder="1"/>
    <xf numFmtId="43" fontId="21" fillId="0" borderId="11" xfId="0" applyNumberFormat="1" applyFont="1" applyBorder="1"/>
    <xf numFmtId="10" fontId="0" fillId="3" borderId="2" xfId="0" applyNumberFormat="1" applyFill="1" applyBorder="1" applyAlignment="1">
      <alignment horizontal="right" vertical="top" wrapText="1"/>
    </xf>
    <xf numFmtId="43" fontId="16" fillId="0" borderId="1" xfId="0" applyNumberFormat="1" applyFont="1" applyBorder="1" applyAlignment="1">
      <alignment wrapText="1"/>
    </xf>
    <xf numFmtId="0" fontId="16" fillId="0" borderId="1" xfId="0" applyFont="1" applyBorder="1" applyAlignment="1">
      <alignment wrapText="1"/>
    </xf>
    <xf numFmtId="49" fontId="0" fillId="0" borderId="0" xfId="0" applyNumberFormat="1" applyAlignment="1">
      <alignment vertical="top"/>
    </xf>
    <xf numFmtId="3" fontId="0" fillId="0" borderId="0" xfId="0" applyNumberFormat="1" applyAlignment="1">
      <alignment wrapText="1"/>
    </xf>
    <xf numFmtId="3" fontId="0" fillId="0" borderId="0" xfId="0" applyNumberFormat="1" applyAlignment="1">
      <alignment vertical="top" wrapText="1"/>
    </xf>
    <xf numFmtId="0" fontId="19" fillId="0" borderId="0" xfId="0" applyFont="1"/>
    <xf numFmtId="49" fontId="0" fillId="0" borderId="0" xfId="0" quotePrefix="1" applyNumberFormat="1" applyAlignment="1">
      <alignment vertical="top"/>
    </xf>
    <xf numFmtId="0" fontId="6" fillId="0" borderId="0" xfId="0" applyFont="1" applyAlignment="1">
      <alignment vertical="top" wrapText="1"/>
    </xf>
    <xf numFmtId="0" fontId="0" fillId="0" borderId="0" xfId="0" quotePrefix="1" applyAlignment="1">
      <alignment vertical="top" wrapText="1"/>
    </xf>
    <xf numFmtId="0" fontId="1" fillId="0" borderId="0" xfId="0" applyFont="1" applyAlignment="1">
      <alignment vertical="top" wrapText="1"/>
    </xf>
    <xf numFmtId="0" fontId="2" fillId="7" borderId="0" xfId="0" applyFont="1" applyFill="1"/>
    <xf numFmtId="0" fontId="0" fillId="7" borderId="0" xfId="0" applyFill="1"/>
    <xf numFmtId="0" fontId="0" fillId="0" borderId="0" xfId="0" quotePrefix="1"/>
    <xf numFmtId="0" fontId="1" fillId="9" borderId="0" xfId="0" applyFont="1" applyFill="1"/>
    <xf numFmtId="43" fontId="0" fillId="4" borderId="0" xfId="0" applyNumberFormat="1" applyFill="1"/>
    <xf numFmtId="43" fontId="30" fillId="0" borderId="0" xfId="0" applyNumberFormat="1" applyFont="1" applyAlignment="1">
      <alignment horizontal="center" wrapText="1"/>
    </xf>
    <xf numFmtId="0" fontId="25" fillId="0" borderId="0" xfId="0" applyFont="1" applyAlignment="1">
      <alignment vertical="top"/>
    </xf>
    <xf numFmtId="43" fontId="7"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43" fontId="16" fillId="0" borderId="1" xfId="0" applyNumberFormat="1" applyFont="1" applyBorder="1" applyAlignment="1">
      <alignment horizontal="center" wrapText="1"/>
    </xf>
    <xf numFmtId="0" fontId="16" fillId="0" borderId="1" xfId="0" applyFont="1" applyBorder="1" applyAlignment="1">
      <alignment horizontal="center" wrapText="1"/>
    </xf>
    <xf numFmtId="43" fontId="0" fillId="0" borderId="0" xfId="0" applyNumberFormat="1" applyAlignment="1">
      <alignment horizontal="center" wrapText="1"/>
    </xf>
    <xf numFmtId="43" fontId="20" fillId="0" borderId="0" xfId="0" applyNumberFormat="1" applyFont="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0" fontId="2" fillId="0" borderId="0" xfId="0" applyNumberFormat="1" applyFont="1" applyAlignment="1">
      <alignment wrapText="1"/>
    </xf>
    <xf numFmtId="49" fontId="15" fillId="8" borderId="0" xfId="0" applyNumberFormat="1" applyFont="1" applyFill="1" applyAlignment="1">
      <alignment horizontal="center" wrapText="1"/>
    </xf>
    <xf numFmtId="0" fontId="0" fillId="8" borderId="0" xfId="0" applyFill="1" applyAlignment="1">
      <alignment horizontal="center" wrapText="1"/>
    </xf>
    <xf numFmtId="164" fontId="6" fillId="0" borderId="0" xfId="0" applyNumberFormat="1" applyFont="1" applyAlignment="1">
      <alignment horizontal="center" wrapText="1"/>
    </xf>
    <xf numFmtId="0" fontId="0" fillId="0" borderId="0" xfId="0" applyAlignment="1">
      <alignment horizontal="center" wrapText="1"/>
    </xf>
    <xf numFmtId="3" fontId="3" fillId="0" borderId="0" xfId="0" applyNumberFormat="1" applyFont="1" applyAlignment="1">
      <alignment vertical="top" wrapText="1"/>
    </xf>
    <xf numFmtId="0" fontId="0" fillId="0" borderId="0" xfId="0" applyAlignment="1">
      <alignment vertical="top" wrapText="1"/>
    </xf>
    <xf numFmtId="164" fontId="6" fillId="7" borderId="0" xfId="0" applyNumberFormat="1" applyFont="1" applyFill="1" applyAlignment="1">
      <alignment horizontal="center" wrapText="1"/>
    </xf>
    <xf numFmtId="0" fontId="0" fillId="7" borderId="0" xfId="0" applyFill="1" applyAlignment="1">
      <alignment horizontal="center" wrapText="1"/>
    </xf>
    <xf numFmtId="49" fontId="15" fillId="6" borderId="0" xfId="0" applyNumberFormat="1" applyFont="1" applyFill="1" applyAlignment="1">
      <alignment horizontal="center" wrapText="1"/>
    </xf>
    <xf numFmtId="43" fontId="15" fillId="0" borderId="0" xfId="0" applyNumberFormat="1" applyFont="1" applyAlignment="1">
      <alignment horizontal="center" wrapText="1"/>
    </xf>
    <xf numFmtId="0" fontId="18" fillId="0" borderId="0" xfId="0" applyFont="1" applyAlignment="1">
      <alignment horizontal="center" wrapText="1"/>
    </xf>
    <xf numFmtId="10" fontId="15" fillId="0" borderId="0" xfId="0" applyNumberFormat="1" applyFont="1" applyAlignment="1">
      <alignment horizontal="center" wrapText="1"/>
    </xf>
    <xf numFmtId="43" fontId="15" fillId="0" borderId="1" xfId="0" applyNumberFormat="1" applyFont="1" applyBorder="1" applyAlignment="1">
      <alignment horizontal="center" wrapText="1"/>
    </xf>
    <xf numFmtId="0" fontId="15" fillId="0" borderId="1" xfId="0" applyFont="1" applyBorder="1" applyAlignment="1">
      <alignment horizontal="center" wrapText="1"/>
    </xf>
    <xf numFmtId="0" fontId="0" fillId="0" borderId="0" xfId="0" applyAlignment="1">
      <alignment horizontal="center" vertical="top" wrapText="1"/>
    </xf>
    <xf numFmtId="43" fontId="2" fillId="0" borderId="0" xfId="0" applyNumberFormat="1" applyFont="1" applyAlignment="1">
      <alignment horizontal="center" wrapText="1"/>
    </xf>
    <xf numFmtId="49" fontId="14" fillId="0" borderId="0" xfId="0" applyNumberFormat="1" applyFont="1" applyAlignment="1">
      <alignment horizontal="center" wrapText="1"/>
    </xf>
    <xf numFmtId="0" fontId="14" fillId="0" borderId="0" xfId="0" applyFont="1" applyAlignment="1">
      <alignment horizontal="center" wrapText="1"/>
    </xf>
    <xf numFmtId="0" fontId="6" fillId="0" borderId="0" xfId="0" applyFont="1" applyFill="1" applyAlignment="1">
      <alignment horizontal="center" wrapText="1"/>
    </xf>
    <xf numFmtId="0" fontId="0" fillId="0" borderId="0" xfId="0" applyFill="1" applyAlignment="1">
      <alignment vertical="top" wrapText="1"/>
    </xf>
    <xf numFmtId="43" fontId="3" fillId="3" borderId="0" xfId="0" applyNumberFormat="1" applyFont="1" applyFill="1" applyAlignment="1">
      <alignment vertical="top"/>
    </xf>
  </cellXfs>
  <cellStyles count="2">
    <cellStyle name="Comma 2" xfId="1" xr:uid="{C127C2FD-79E3-45FF-9522-60BBF43C2412}"/>
    <cellStyle name="Normal" xfId="0" builtinId="0"/>
  </cellStyles>
  <dxfs count="0"/>
  <tableStyles count="0" defaultTableStyle="TableStyleMedium2" defaultPivotStyle="PivotStyleLight16"/>
  <colors>
    <mruColors>
      <color rgb="FFFFCCFF"/>
      <color rgb="FFA7FFA7"/>
      <color rgb="FFE0C1FF"/>
      <color rgb="FFB9D5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452437</xdr:colOff>
      <xdr:row>7</xdr:row>
      <xdr:rowOff>23812</xdr:rowOff>
    </xdr:from>
    <xdr:to>
      <xdr:col>0</xdr:col>
      <xdr:colOff>476250</xdr:colOff>
      <xdr:row>20</xdr:row>
      <xdr:rowOff>178593</xdr:rowOff>
    </xdr:to>
    <xdr:cxnSp macro="">
      <xdr:nvCxnSpPr>
        <xdr:cNvPr id="3" name="Straight Arrow Connector 2">
          <a:extLst>
            <a:ext uri="{FF2B5EF4-FFF2-40B4-BE49-F238E27FC236}">
              <a16:creationId xmlns:a16="http://schemas.microsoft.com/office/drawing/2014/main" id="{342E2776-BE24-91AC-0672-6854319DC6B5}"/>
            </a:ext>
          </a:extLst>
        </xdr:cNvPr>
        <xdr:cNvCxnSpPr/>
      </xdr:nvCxnSpPr>
      <xdr:spPr>
        <a:xfrm flipH="1">
          <a:off x="452437" y="4917281"/>
          <a:ext cx="23813" cy="2631281"/>
        </a:xfrm>
        <a:prstGeom prst="straightConnector1">
          <a:avLst/>
        </a:prstGeom>
        <a:ln w="34925" cap="rnd">
          <a:solidFill>
            <a:srgbClr val="EE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B6A2-8C57-4E8F-A8AC-A5AAE814A530}">
  <sheetPr>
    <tabColor theme="5" tint="0.59999389629810485"/>
    <pageSetUpPr fitToPage="1"/>
  </sheetPr>
  <dimension ref="A1:R37"/>
  <sheetViews>
    <sheetView tabSelected="1" zoomScale="90" zoomScaleNormal="90" zoomScaleSheetLayoutView="87" workbookViewId="0">
      <selection activeCell="N3" sqref="N3"/>
    </sheetView>
  </sheetViews>
  <sheetFormatPr defaultRowHeight="15" x14ac:dyDescent="0.25"/>
  <cols>
    <col min="1" max="1" width="3.7109375" customWidth="1"/>
    <col min="2" max="2" width="3.140625" customWidth="1"/>
    <col min="3" max="3" width="9.7109375" customWidth="1"/>
    <col min="4" max="4" width="17" customWidth="1"/>
    <col min="5" max="5" width="15.28515625" customWidth="1"/>
    <col min="6" max="7" width="1.85546875" customWidth="1"/>
    <col min="8" max="8" width="18.7109375" customWidth="1"/>
    <col min="9" max="9" width="1.7109375" customWidth="1"/>
    <col min="10" max="10" width="18.7109375" customWidth="1"/>
    <col min="11" max="11" width="2.28515625" customWidth="1"/>
    <col min="12" max="12" width="18.7109375" customWidth="1"/>
    <col min="13" max="13" width="1.7109375" customWidth="1"/>
    <col min="14" max="14" width="18.7109375" customWidth="1"/>
    <col min="15" max="15" width="2.5703125" customWidth="1"/>
    <col min="16" max="16" width="19.42578125" customWidth="1"/>
    <col min="17" max="17" width="1.7109375" customWidth="1"/>
    <col min="18" max="18" width="19.5703125" customWidth="1"/>
  </cols>
  <sheetData>
    <row r="1" spans="1:18" ht="15.75" x14ac:dyDescent="0.25">
      <c r="A1" s="1" t="s">
        <v>0</v>
      </c>
      <c r="B1" s="1"/>
      <c r="C1" s="1"/>
      <c r="D1" s="1"/>
      <c r="E1" s="1"/>
      <c r="F1" s="1"/>
      <c r="G1" s="1"/>
      <c r="H1" s="36"/>
      <c r="I1" s="36"/>
      <c r="J1" s="36"/>
      <c r="L1" s="36"/>
      <c r="M1" s="36"/>
      <c r="N1" s="36"/>
      <c r="P1" s="36"/>
      <c r="Q1" s="36"/>
      <c r="R1" s="36"/>
    </row>
    <row r="2" spans="1:18" ht="15.75" x14ac:dyDescent="0.25">
      <c r="A2" s="1" t="s">
        <v>67</v>
      </c>
      <c r="B2" s="1"/>
      <c r="C2" s="1"/>
      <c r="D2" s="1"/>
      <c r="E2" s="1"/>
      <c r="F2" s="1"/>
      <c r="G2" s="1"/>
      <c r="H2" s="36"/>
      <c r="I2" s="36"/>
      <c r="J2" s="36"/>
      <c r="L2" s="36"/>
      <c r="M2" s="36"/>
      <c r="N2" s="36"/>
      <c r="P2" s="36"/>
      <c r="Q2" s="36"/>
      <c r="R2" s="36"/>
    </row>
    <row r="3" spans="1:18" ht="15.75" x14ac:dyDescent="0.25">
      <c r="A3" s="1" t="s">
        <v>55</v>
      </c>
      <c r="B3" s="1"/>
      <c r="C3" s="1"/>
      <c r="D3" s="1"/>
      <c r="E3" s="1"/>
      <c r="F3" s="1"/>
      <c r="G3" s="1"/>
      <c r="H3" s="36"/>
      <c r="I3" s="36"/>
      <c r="J3" s="36"/>
      <c r="L3" s="36"/>
      <c r="M3" s="36"/>
      <c r="N3" s="36"/>
      <c r="P3" s="36"/>
      <c r="Q3" s="36"/>
      <c r="R3" s="36"/>
    </row>
    <row r="4" spans="1:18" ht="15.75" x14ac:dyDescent="0.25">
      <c r="A4" s="1" t="s">
        <v>153</v>
      </c>
      <c r="B4" s="1"/>
      <c r="C4" s="1"/>
      <c r="D4" s="1"/>
      <c r="E4" s="1"/>
      <c r="F4" s="1"/>
      <c r="G4" s="1"/>
      <c r="H4" s="36"/>
      <c r="I4" s="36"/>
      <c r="J4" s="36"/>
      <c r="L4" s="36"/>
      <c r="M4" s="36"/>
      <c r="N4" s="36"/>
      <c r="P4" s="36"/>
      <c r="Q4" s="36"/>
      <c r="R4" s="36"/>
    </row>
    <row r="5" spans="1:18" ht="15.75" x14ac:dyDescent="0.25">
      <c r="A5" s="1"/>
      <c r="B5" s="1"/>
      <c r="C5" s="1"/>
      <c r="D5" s="1"/>
      <c r="E5" s="1"/>
      <c r="F5" s="1"/>
      <c r="G5" s="1"/>
      <c r="H5" s="36"/>
      <c r="I5" s="36"/>
      <c r="J5" s="36"/>
      <c r="L5" s="36"/>
      <c r="M5" s="36"/>
      <c r="N5" s="36"/>
      <c r="P5" s="36"/>
      <c r="Q5" s="36"/>
      <c r="R5" s="36"/>
    </row>
    <row r="6" spans="1:18" ht="15.75" x14ac:dyDescent="0.25">
      <c r="A6" s="1"/>
      <c r="B6" s="1"/>
      <c r="C6" s="1"/>
      <c r="D6" s="1"/>
      <c r="E6" s="1"/>
      <c r="F6" s="1"/>
      <c r="G6" s="1"/>
      <c r="H6" s="226" t="s">
        <v>150</v>
      </c>
      <c r="I6" s="221"/>
      <c r="J6" s="221"/>
      <c r="L6" s="226" t="s">
        <v>149</v>
      </c>
      <c r="M6" s="221"/>
      <c r="N6" s="221"/>
      <c r="P6" s="218" t="s">
        <v>221</v>
      </c>
      <c r="Q6" s="219"/>
      <c r="R6" s="219"/>
    </row>
    <row r="7" spans="1:18" x14ac:dyDescent="0.25">
      <c r="G7" s="51"/>
      <c r="H7" s="224" t="s">
        <v>152</v>
      </c>
      <c r="I7" s="225"/>
      <c r="J7" s="225"/>
      <c r="L7" s="220" t="s">
        <v>148</v>
      </c>
      <c r="M7" s="221"/>
      <c r="N7" s="221"/>
      <c r="P7" s="220"/>
      <c r="Q7" s="221"/>
      <c r="R7" s="221"/>
    </row>
    <row r="8" spans="1:18" ht="60" x14ac:dyDescent="0.25">
      <c r="A8" s="61"/>
      <c r="B8" s="63" t="s">
        <v>56</v>
      </c>
      <c r="C8" s="62"/>
      <c r="D8" s="62"/>
      <c r="E8" s="62"/>
      <c r="F8" s="30"/>
      <c r="G8" s="30"/>
      <c r="H8" s="30" t="s">
        <v>77</v>
      </c>
      <c r="I8" s="30"/>
      <c r="J8" s="30" t="s">
        <v>97</v>
      </c>
      <c r="K8" s="30"/>
      <c r="L8" s="30" t="s">
        <v>77</v>
      </c>
      <c r="M8" s="30"/>
      <c r="N8" s="30" t="s">
        <v>97</v>
      </c>
      <c r="P8" s="30" t="s">
        <v>151</v>
      </c>
      <c r="Q8" s="30"/>
      <c r="R8" s="30" t="s">
        <v>210</v>
      </c>
    </row>
    <row r="9" spans="1:18" ht="15.75" x14ac:dyDescent="0.25">
      <c r="A9" s="64" t="s">
        <v>4</v>
      </c>
      <c r="B9" s="65" t="s">
        <v>85</v>
      </c>
      <c r="C9" s="65"/>
      <c r="D9" s="65"/>
      <c r="E9" s="65"/>
      <c r="F9" s="65"/>
      <c r="G9" s="67"/>
      <c r="H9" s="79">
        <f>+'Vacation and CT Support'!V57</f>
        <v>0</v>
      </c>
      <c r="I9" s="47"/>
      <c r="J9" s="79">
        <f>+'Vacation and CT Support'!AB57</f>
        <v>0</v>
      </c>
      <c r="K9" s="47"/>
      <c r="L9" s="47"/>
      <c r="M9" s="47"/>
      <c r="N9" s="47"/>
      <c r="O9" s="46"/>
      <c r="P9" s="79">
        <f>+H9-L9</f>
        <v>0</v>
      </c>
      <c r="Q9" s="47"/>
      <c r="R9" s="135">
        <f>IFERROR(IF(P9/L9&gt;1,1,P9/L9),"0.00"%)</f>
        <v>0</v>
      </c>
    </row>
    <row r="10" spans="1:18" ht="15.75" x14ac:dyDescent="0.25">
      <c r="A10" s="64" t="s">
        <v>5</v>
      </c>
      <c r="B10" s="65" t="s">
        <v>86</v>
      </c>
      <c r="C10" s="65"/>
      <c r="D10" s="65"/>
      <c r="E10" s="65"/>
      <c r="F10" s="65"/>
      <c r="G10" s="67"/>
      <c r="H10" s="79">
        <f>+'Vacation and CT Support'!W57</f>
        <v>0</v>
      </c>
      <c r="I10" s="47"/>
      <c r="J10" s="79">
        <f>+'Vacation and CT Support'!AC57</f>
        <v>0</v>
      </c>
      <c r="K10" s="47"/>
      <c r="L10" s="47"/>
      <c r="M10" s="47"/>
      <c r="N10" s="47"/>
      <c r="O10" s="46"/>
      <c r="P10" s="79">
        <f t="shared" ref="P10:P12" si="0">+H10-L10</f>
        <v>0</v>
      </c>
      <c r="Q10" s="47"/>
      <c r="R10" s="135">
        <f>IFERROR(IF(P10/L10&gt;1,1,P10/L10),"0.00"%)</f>
        <v>0</v>
      </c>
    </row>
    <row r="11" spans="1:18" s="46" customFormat="1" ht="33" customHeight="1" x14ac:dyDescent="0.25">
      <c r="A11" s="64" t="s">
        <v>6</v>
      </c>
      <c r="B11" s="222" t="s">
        <v>88</v>
      </c>
      <c r="C11" s="223"/>
      <c r="D11" s="223"/>
      <c r="E11" s="223"/>
      <c r="F11" s="65"/>
      <c r="G11" s="67"/>
      <c r="H11" s="79">
        <f>+'Sick Leave Support'!AE61</f>
        <v>0</v>
      </c>
      <c r="I11" s="47"/>
      <c r="J11" s="238">
        <f>'Sick Leave Support'!AM61</f>
        <v>0</v>
      </c>
      <c r="K11" s="47"/>
      <c r="L11" s="47"/>
      <c r="M11" s="47"/>
      <c r="N11" s="67"/>
      <c r="P11" s="79">
        <f t="shared" si="0"/>
        <v>0</v>
      </c>
      <c r="Q11" s="47"/>
      <c r="R11" s="135">
        <f>IFERROR(IF(P11/L11&gt;1,1,P11/L11),"0.00"%)</f>
        <v>0</v>
      </c>
    </row>
    <row r="12" spans="1:18" ht="15.75" x14ac:dyDescent="0.25">
      <c r="A12" s="64" t="s">
        <v>7</v>
      </c>
      <c r="B12" s="65" t="s">
        <v>87</v>
      </c>
      <c r="C12" s="65"/>
      <c r="D12" s="65"/>
      <c r="E12" s="65"/>
      <c r="F12" s="65"/>
      <c r="G12" s="67"/>
      <c r="H12" s="79">
        <f>+'Leave Donation-Leave Sharing '!H19</f>
        <v>0</v>
      </c>
      <c r="I12" s="47"/>
      <c r="J12" s="79">
        <f>+'Leave Donation-Leave Sharing '!L19</f>
        <v>0</v>
      </c>
      <c r="K12" s="47"/>
      <c r="L12" s="47"/>
      <c r="M12" s="47"/>
      <c r="N12" s="47"/>
      <c r="O12" s="46"/>
      <c r="P12" s="79">
        <f t="shared" si="0"/>
        <v>0</v>
      </c>
      <c r="Q12" s="47"/>
      <c r="R12" s="135">
        <f>IFERROR(IF(P12/L12&gt;1,1,P12/L12),"0.00"%)</f>
        <v>0</v>
      </c>
    </row>
    <row r="13" spans="1:18" s="31" customFormat="1" ht="16.5" thickBot="1" x14ac:dyDescent="0.3">
      <c r="A13" s="45"/>
      <c r="B13" s="45" t="s">
        <v>66</v>
      </c>
      <c r="C13" s="45"/>
      <c r="D13" s="45"/>
      <c r="E13" s="45"/>
      <c r="F13" s="45"/>
      <c r="G13" s="68"/>
      <c r="H13" s="78">
        <f>SUM(H9:H12)</f>
        <v>0</v>
      </c>
      <c r="I13" s="17"/>
      <c r="J13" s="78">
        <f>SUM(J9:J12)</f>
        <v>0</v>
      </c>
      <c r="K13" s="17"/>
      <c r="L13" s="78">
        <f>SUM(L9:L12)</f>
        <v>0</v>
      </c>
      <c r="M13" s="17"/>
      <c r="N13" s="78">
        <f>SUM(N9:N12)</f>
        <v>0</v>
      </c>
      <c r="P13" s="78">
        <f>SUM(P9:P12)</f>
        <v>0</v>
      </c>
      <c r="Q13" s="17"/>
      <c r="R13" s="191">
        <f>IFERROR(IF(P13/L13&gt;1,1,P13/L13),"0.00"%)</f>
        <v>0</v>
      </c>
    </row>
    <row r="14" spans="1:18" ht="15.75" thickTop="1" x14ac:dyDescent="0.25">
      <c r="G14" s="18"/>
      <c r="H14" s="18"/>
      <c r="I14" s="18"/>
      <c r="J14" s="18"/>
      <c r="K14" s="18"/>
      <c r="L14" s="18"/>
      <c r="M14" s="18"/>
      <c r="N14" s="18"/>
      <c r="P14" s="18"/>
      <c r="Q14" s="18"/>
      <c r="R14" s="18"/>
    </row>
    <row r="15" spans="1:18" x14ac:dyDescent="0.25">
      <c r="G15" s="18"/>
      <c r="H15" s="18"/>
      <c r="I15" s="18"/>
      <c r="J15" s="18"/>
      <c r="K15" s="18"/>
      <c r="L15" s="18"/>
      <c r="M15" s="18"/>
      <c r="N15" s="18"/>
      <c r="P15" s="18"/>
      <c r="Q15" s="18"/>
      <c r="R15" s="18"/>
    </row>
    <row r="16" spans="1:18" x14ac:dyDescent="0.25">
      <c r="A16" s="202" t="s">
        <v>221</v>
      </c>
      <c r="B16" s="203"/>
      <c r="C16" s="203"/>
    </row>
    <row r="17" spans="1:18" x14ac:dyDescent="0.25">
      <c r="A17" t="s">
        <v>222</v>
      </c>
    </row>
    <row r="23" spans="1:18" x14ac:dyDescent="0.25">
      <c r="G23" s="18"/>
      <c r="H23" s="18"/>
      <c r="I23" s="18"/>
      <c r="J23" s="18"/>
      <c r="K23" s="18"/>
      <c r="L23" s="18"/>
      <c r="M23" s="18"/>
      <c r="N23" s="18"/>
      <c r="P23" s="18"/>
      <c r="Q23" s="18"/>
      <c r="R23" s="18"/>
    </row>
    <row r="24" spans="1:18" x14ac:dyDescent="0.25">
      <c r="A24" s="31" t="s">
        <v>84</v>
      </c>
      <c r="G24" s="18"/>
      <c r="H24" s="18"/>
      <c r="I24" s="18"/>
      <c r="J24" s="18"/>
      <c r="K24" s="18"/>
      <c r="L24" s="18"/>
      <c r="M24" s="18"/>
      <c r="N24" s="18"/>
      <c r="P24" s="18"/>
      <c r="Q24" s="18"/>
      <c r="R24" s="18"/>
    </row>
    <row r="25" spans="1:18" x14ac:dyDescent="0.25">
      <c r="B25" t="s">
        <v>89</v>
      </c>
      <c r="D25" s="66"/>
      <c r="E25" s="66"/>
      <c r="G25" s="18"/>
      <c r="H25" s="18"/>
      <c r="I25" s="18"/>
      <c r="J25" s="18"/>
      <c r="K25" s="18"/>
      <c r="L25" s="18"/>
      <c r="M25" s="18"/>
      <c r="N25" s="18"/>
      <c r="P25" s="18"/>
      <c r="Q25" s="18"/>
      <c r="R25" s="18"/>
    </row>
    <row r="26" spans="1:18" x14ac:dyDescent="0.25">
      <c r="B26" t="s">
        <v>90</v>
      </c>
      <c r="D26" s="66"/>
      <c r="E26" s="66"/>
      <c r="G26" s="18"/>
      <c r="H26" s="18"/>
      <c r="I26" s="18"/>
      <c r="J26" s="18"/>
      <c r="K26" s="18"/>
      <c r="L26" s="18"/>
      <c r="M26" s="18"/>
      <c r="N26" s="18"/>
      <c r="P26" s="18"/>
      <c r="Q26" s="18"/>
      <c r="R26" s="18"/>
    </row>
    <row r="27" spans="1:18" x14ac:dyDescent="0.25">
      <c r="B27" t="s">
        <v>91</v>
      </c>
      <c r="D27" s="66"/>
      <c r="E27" s="66"/>
      <c r="G27" s="18"/>
      <c r="H27" s="18"/>
      <c r="I27" s="18"/>
      <c r="J27" s="18"/>
      <c r="K27" s="18"/>
      <c r="L27" s="18"/>
      <c r="M27" s="18"/>
      <c r="N27" s="18"/>
      <c r="P27" s="18"/>
      <c r="Q27" s="18"/>
      <c r="R27" s="18"/>
    </row>
    <row r="28" spans="1:18" x14ac:dyDescent="0.25">
      <c r="B28" t="s">
        <v>93</v>
      </c>
      <c r="D28" s="66"/>
      <c r="E28" s="66"/>
      <c r="G28" s="18"/>
      <c r="H28" s="18"/>
      <c r="I28" s="18"/>
      <c r="J28" s="18"/>
      <c r="K28" s="18"/>
      <c r="L28" s="18"/>
      <c r="M28" s="18"/>
      <c r="N28" s="18"/>
      <c r="P28" s="18"/>
      <c r="Q28" s="18"/>
      <c r="R28" s="18"/>
    </row>
    <row r="29" spans="1:18" x14ac:dyDescent="0.25">
      <c r="B29" t="s">
        <v>92</v>
      </c>
      <c r="D29" s="66"/>
      <c r="E29" s="66"/>
      <c r="G29" s="18"/>
      <c r="H29" s="18"/>
      <c r="I29" s="18"/>
      <c r="J29" s="18"/>
      <c r="K29" s="18"/>
      <c r="L29" s="18"/>
      <c r="M29" s="18"/>
      <c r="N29" s="18"/>
      <c r="P29" s="18"/>
      <c r="Q29" s="18"/>
      <c r="R29" s="18"/>
    </row>
    <row r="30" spans="1:18" x14ac:dyDescent="0.25">
      <c r="G30" s="18"/>
      <c r="H30" s="18"/>
      <c r="I30" s="18"/>
      <c r="J30" s="18"/>
      <c r="K30" s="18"/>
      <c r="L30" s="18"/>
      <c r="M30" s="18"/>
      <c r="N30" s="18"/>
      <c r="P30" s="18"/>
      <c r="Q30" s="18"/>
      <c r="R30" s="18"/>
    </row>
    <row r="31" spans="1:18" x14ac:dyDescent="0.25">
      <c r="G31" s="18"/>
      <c r="H31" s="18"/>
      <c r="I31" s="18"/>
      <c r="J31" s="18"/>
      <c r="K31" s="18"/>
      <c r="L31" s="18"/>
      <c r="M31" s="18"/>
      <c r="N31" s="18"/>
      <c r="P31" s="18"/>
      <c r="Q31" s="18"/>
      <c r="R31" s="18"/>
    </row>
    <row r="32" spans="1:18" x14ac:dyDescent="0.25">
      <c r="A32" s="31" t="s">
        <v>94</v>
      </c>
    </row>
    <row r="33" spans="2:5" x14ac:dyDescent="0.25">
      <c r="B33" t="s">
        <v>89</v>
      </c>
      <c r="D33" s="66"/>
      <c r="E33" s="66"/>
    </row>
    <row r="34" spans="2:5" x14ac:dyDescent="0.25">
      <c r="B34" t="s">
        <v>90</v>
      </c>
      <c r="D34" s="66"/>
      <c r="E34" s="66"/>
    </row>
    <row r="35" spans="2:5" x14ac:dyDescent="0.25">
      <c r="B35" t="s">
        <v>91</v>
      </c>
      <c r="D35" s="66"/>
      <c r="E35" s="66"/>
    </row>
    <row r="36" spans="2:5" x14ac:dyDescent="0.25">
      <c r="B36" t="s">
        <v>93</v>
      </c>
      <c r="D36" s="66"/>
      <c r="E36" s="66"/>
    </row>
    <row r="37" spans="2:5" x14ac:dyDescent="0.25">
      <c r="B37" t="s">
        <v>92</v>
      </c>
      <c r="D37" s="66"/>
      <c r="E37" s="66"/>
    </row>
  </sheetData>
  <mergeCells count="7">
    <mergeCell ref="P6:R6"/>
    <mergeCell ref="P7:R7"/>
    <mergeCell ref="B11:E11"/>
    <mergeCell ref="H7:J7"/>
    <mergeCell ref="H6:J6"/>
    <mergeCell ref="L6:N6"/>
    <mergeCell ref="L7:N7"/>
  </mergeCells>
  <pageMargins left="0.95" right="0.7" top="0.75" bottom="0.75" header="0.3" footer="0.3"/>
  <pageSetup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AD92-29FD-4E48-9A24-644A96F968B3}">
  <dimension ref="A1:H7"/>
  <sheetViews>
    <sheetView workbookViewId="0"/>
  </sheetViews>
  <sheetFormatPr defaultRowHeight="15" x14ac:dyDescent="0.25"/>
  <sheetData>
    <row r="1" spans="1:8" x14ac:dyDescent="0.25">
      <c r="A1">
        <v>1782251245183</v>
      </c>
      <c r="B1" t="s">
        <v>224</v>
      </c>
      <c r="C1" t="s">
        <v>225</v>
      </c>
      <c r="D1">
        <v>6</v>
      </c>
      <c r="E1">
        <v>1782366017293</v>
      </c>
      <c r="F1" t="s">
        <v>251</v>
      </c>
      <c r="G1" t="s">
        <v>225</v>
      </c>
      <c r="H1">
        <v>0</v>
      </c>
    </row>
    <row r="2" spans="1:8" x14ac:dyDescent="0.25">
      <c r="A2">
        <v>1782251245201</v>
      </c>
      <c r="B2" t="s">
        <v>226</v>
      </c>
      <c r="C2" t="s">
        <v>227</v>
      </c>
      <c r="D2" t="s">
        <v>228</v>
      </c>
    </row>
    <row r="3" spans="1:8" x14ac:dyDescent="0.25">
      <c r="A3">
        <v>1782251245201</v>
      </c>
      <c r="B3" t="s">
        <v>226</v>
      </c>
      <c r="C3" t="s">
        <v>229</v>
      </c>
      <c r="D3" t="s">
        <v>230</v>
      </c>
    </row>
    <row r="4" spans="1:8" x14ac:dyDescent="0.25">
      <c r="A4">
        <v>1782251245201</v>
      </c>
      <c r="B4" t="s">
        <v>226</v>
      </c>
      <c r="C4" t="s">
        <v>231</v>
      </c>
      <c r="D4" t="s">
        <v>232</v>
      </c>
    </row>
    <row r="5" spans="1:8" x14ac:dyDescent="0.25">
      <c r="A5">
        <v>1782251245201</v>
      </c>
      <c r="B5" t="s">
        <v>226</v>
      </c>
      <c r="C5" t="s">
        <v>233</v>
      </c>
      <c r="D5" t="s">
        <v>234</v>
      </c>
    </row>
    <row r="6" spans="1:8" x14ac:dyDescent="0.25">
      <c r="A6">
        <v>1782251245201</v>
      </c>
      <c r="B6" t="s">
        <v>226</v>
      </c>
      <c r="C6" t="s">
        <v>235</v>
      </c>
      <c r="D6" t="s">
        <v>236</v>
      </c>
    </row>
    <row r="7" spans="1:8" x14ac:dyDescent="0.25">
      <c r="A7">
        <v>1782251245201</v>
      </c>
      <c r="B7" t="s">
        <v>226</v>
      </c>
      <c r="C7" t="s">
        <v>237</v>
      </c>
      <c r="D7" t="s">
        <v>238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568A-0035-4AB0-93AF-E54981ACA3E6}">
  <dimension ref="A1:H1"/>
  <sheetViews>
    <sheetView workbookViewId="0"/>
  </sheetViews>
  <sheetFormatPr defaultRowHeight="15" x14ac:dyDescent="0.25"/>
  <sheetData>
    <row r="1" spans="1:8" x14ac:dyDescent="0.25">
      <c r="A1">
        <v>1782251245204</v>
      </c>
      <c r="B1" t="s">
        <v>224</v>
      </c>
      <c r="C1" t="s">
        <v>225</v>
      </c>
      <c r="D1">
        <v>0</v>
      </c>
      <c r="E1">
        <v>1782366017374</v>
      </c>
      <c r="F1" t="s">
        <v>251</v>
      </c>
      <c r="G1" t="s">
        <v>225</v>
      </c>
      <c r="H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FC61-F44B-4CCA-BA9E-F8B0020ED0A0}">
  <dimension ref="A1:H1"/>
  <sheetViews>
    <sheetView workbookViewId="0"/>
  </sheetViews>
  <sheetFormatPr defaultRowHeight="15" x14ac:dyDescent="0.25"/>
  <sheetData>
    <row r="1" spans="1:8" x14ac:dyDescent="0.25">
      <c r="A1">
        <v>1782251245206</v>
      </c>
      <c r="B1" t="s">
        <v>224</v>
      </c>
      <c r="C1" t="s">
        <v>225</v>
      </c>
      <c r="D1">
        <v>0</v>
      </c>
      <c r="E1">
        <v>1782366017376</v>
      </c>
      <c r="F1" t="s">
        <v>251</v>
      </c>
      <c r="G1" t="s">
        <v>225</v>
      </c>
      <c r="H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B6A0-B598-4BF9-9ED2-3798EBFF1135}">
  <sheetPr>
    <tabColor theme="6" tint="0.59999389629810485"/>
  </sheetPr>
  <dimension ref="A1:M46"/>
  <sheetViews>
    <sheetView zoomScale="124" zoomScaleNormal="124" workbookViewId="0">
      <selection activeCell="G10" sqref="G10"/>
    </sheetView>
  </sheetViews>
  <sheetFormatPr defaultRowHeight="15" x14ac:dyDescent="0.25"/>
  <cols>
    <col min="1" max="2" width="3.85546875" customWidth="1"/>
    <col min="3" max="3" width="95.28515625" customWidth="1"/>
  </cols>
  <sheetData>
    <row r="1" spans="1:13" x14ac:dyDescent="0.25">
      <c r="A1" s="2" t="s">
        <v>0</v>
      </c>
      <c r="B1" s="2"/>
      <c r="C1" s="3"/>
      <c r="D1" s="3"/>
    </row>
    <row r="2" spans="1:13" x14ac:dyDescent="0.25">
      <c r="A2" s="2" t="s">
        <v>43</v>
      </c>
      <c r="B2" s="2"/>
      <c r="C2" s="3"/>
      <c r="D2" s="3"/>
    </row>
    <row r="3" spans="1:13" x14ac:dyDescent="0.25">
      <c r="A3" s="2" t="s">
        <v>153</v>
      </c>
      <c r="B3" s="2"/>
      <c r="C3" s="3"/>
      <c r="D3" s="3"/>
    </row>
    <row r="5" spans="1:13" x14ac:dyDescent="0.25">
      <c r="A5" s="2" t="s">
        <v>1</v>
      </c>
      <c r="B5" s="2"/>
    </row>
    <row r="6" spans="1:13" x14ac:dyDescent="0.25">
      <c r="A6" s="194" t="s">
        <v>2</v>
      </c>
      <c r="B6" s="194" t="s">
        <v>3</v>
      </c>
      <c r="C6" s="195"/>
    </row>
    <row r="7" spans="1:13" ht="30" x14ac:dyDescent="0.25">
      <c r="A7" s="194"/>
      <c r="B7" s="194" t="s">
        <v>4</v>
      </c>
      <c r="C7" s="196" t="s">
        <v>166</v>
      </c>
    </row>
    <row r="8" spans="1:13" x14ac:dyDescent="0.25">
      <c r="A8" s="194"/>
      <c r="B8" s="194"/>
      <c r="C8" s="196"/>
    </row>
    <row r="9" spans="1:13" ht="120" x14ac:dyDescent="0.25">
      <c r="A9" s="194"/>
      <c r="B9" s="194" t="s">
        <v>5</v>
      </c>
      <c r="C9" s="196" t="s">
        <v>239</v>
      </c>
    </row>
    <row r="10" spans="1:13" ht="78.75" customHeight="1" x14ac:dyDescent="0.25">
      <c r="A10" s="194"/>
      <c r="B10" s="194"/>
      <c r="C10" s="196" t="s">
        <v>219</v>
      </c>
    </row>
    <row r="11" spans="1:13" x14ac:dyDescent="0.25">
      <c r="A11" s="194"/>
      <c r="B11" s="194"/>
      <c r="C11" s="196"/>
    </row>
    <row r="12" spans="1:13" ht="75" customHeight="1" x14ac:dyDescent="0.25">
      <c r="A12" s="194"/>
      <c r="B12" s="194" t="s">
        <v>6</v>
      </c>
      <c r="C12" s="196" t="s">
        <v>218</v>
      </c>
      <c r="M12" s="60"/>
    </row>
    <row r="13" spans="1:13" ht="15" customHeight="1" x14ac:dyDescent="0.25">
      <c r="A13" s="194"/>
      <c r="B13" s="194"/>
      <c r="C13" s="196"/>
      <c r="M13" s="60"/>
    </row>
    <row r="14" spans="1:13" ht="30" x14ac:dyDescent="0.25">
      <c r="A14" s="194"/>
      <c r="B14" s="194" t="s">
        <v>7</v>
      </c>
      <c r="C14" s="35" t="s">
        <v>162</v>
      </c>
    </row>
    <row r="15" spans="1:13" x14ac:dyDescent="0.25">
      <c r="A15" s="194"/>
      <c r="B15" s="194"/>
      <c r="C15" s="35"/>
    </row>
    <row r="16" spans="1:13" x14ac:dyDescent="0.25">
      <c r="A16" s="194" t="s">
        <v>44</v>
      </c>
      <c r="B16" s="194" t="s">
        <v>8</v>
      </c>
      <c r="C16" s="196"/>
      <c r="D16" s="60"/>
    </row>
    <row r="17" spans="1:4" x14ac:dyDescent="0.25">
      <c r="A17" s="194"/>
      <c r="B17" s="194" t="s">
        <v>4</v>
      </c>
      <c r="C17" s="13" t="s">
        <v>167</v>
      </c>
      <c r="D17" s="197"/>
    </row>
    <row r="18" spans="1:4" x14ac:dyDescent="0.25">
      <c r="A18" s="194"/>
      <c r="B18" s="194"/>
      <c r="C18" s="13"/>
      <c r="D18" s="197"/>
    </row>
    <row r="19" spans="1:4" ht="30" x14ac:dyDescent="0.25">
      <c r="A19" s="194"/>
      <c r="B19" s="194" t="s">
        <v>5</v>
      </c>
      <c r="C19" s="196" t="s">
        <v>45</v>
      </c>
    </row>
    <row r="20" spans="1:4" x14ac:dyDescent="0.25">
      <c r="A20" s="194"/>
      <c r="B20" s="194"/>
      <c r="C20" s="196"/>
    </row>
    <row r="21" spans="1:4" ht="75" x14ac:dyDescent="0.25">
      <c r="A21" s="194"/>
      <c r="B21" s="194" t="s">
        <v>6</v>
      </c>
      <c r="C21" s="35" t="s">
        <v>242</v>
      </c>
    </row>
    <row r="22" spans="1:4" x14ac:dyDescent="0.25">
      <c r="A22" s="194"/>
      <c r="B22" s="194"/>
      <c r="C22" s="35"/>
    </row>
    <row r="23" spans="1:4" x14ac:dyDescent="0.25">
      <c r="A23" s="194"/>
      <c r="B23" s="194" t="s">
        <v>7</v>
      </c>
      <c r="C23" s="35" t="s">
        <v>163</v>
      </c>
      <c r="D23" s="60"/>
    </row>
    <row r="24" spans="1:4" x14ac:dyDescent="0.25">
      <c r="A24" s="194"/>
      <c r="B24" s="194"/>
      <c r="C24" s="35"/>
      <c r="D24" s="60"/>
    </row>
    <row r="25" spans="1:4" ht="30" x14ac:dyDescent="0.25">
      <c r="A25" s="194"/>
      <c r="B25" s="198" t="s">
        <v>34</v>
      </c>
      <c r="C25" s="35" t="s">
        <v>164</v>
      </c>
      <c r="D25" s="60"/>
    </row>
    <row r="26" spans="1:4" x14ac:dyDescent="0.25">
      <c r="A26" s="194"/>
      <c r="B26" s="198"/>
      <c r="C26" s="35"/>
      <c r="D26" s="60"/>
    </row>
    <row r="27" spans="1:4" ht="73.5" customHeight="1" x14ac:dyDescent="0.25">
      <c r="A27" s="194"/>
      <c r="B27" s="198" t="s">
        <v>41</v>
      </c>
      <c r="C27" s="35" t="s">
        <v>250</v>
      </c>
    </row>
    <row r="28" spans="1:4" ht="14.45" customHeight="1" x14ac:dyDescent="0.25">
      <c r="A28" s="194"/>
      <c r="B28" s="198"/>
      <c r="C28" s="35"/>
    </row>
    <row r="29" spans="1:4" ht="60" x14ac:dyDescent="0.25">
      <c r="A29" s="194"/>
      <c r="B29" s="198" t="s">
        <v>42</v>
      </c>
      <c r="C29" s="35" t="s">
        <v>165</v>
      </c>
      <c r="D29" s="46"/>
    </row>
    <row r="30" spans="1:4" x14ac:dyDescent="0.25">
      <c r="A30" s="194"/>
      <c r="B30" s="194"/>
      <c r="C30" s="13"/>
    </row>
    <row r="31" spans="1:4" x14ac:dyDescent="0.25">
      <c r="A31" s="194"/>
      <c r="B31" s="194"/>
      <c r="C31" s="13"/>
    </row>
    <row r="32" spans="1:4" x14ac:dyDescent="0.25">
      <c r="A32" s="194"/>
      <c r="B32" s="194"/>
      <c r="C32" s="13"/>
    </row>
    <row r="33" spans="1:3" x14ac:dyDescent="0.25">
      <c r="A33" s="194"/>
      <c r="B33" s="194"/>
      <c r="C33" s="13"/>
    </row>
    <row r="34" spans="1:3" x14ac:dyDescent="0.25">
      <c r="A34" s="194"/>
      <c r="B34" s="194"/>
      <c r="C34" s="13"/>
    </row>
    <row r="35" spans="1:3" x14ac:dyDescent="0.25">
      <c r="A35" s="194"/>
      <c r="B35" s="194"/>
      <c r="C35" s="13"/>
    </row>
    <row r="36" spans="1:3" x14ac:dyDescent="0.25">
      <c r="A36" s="194"/>
      <c r="B36" s="194"/>
      <c r="C36" s="13"/>
    </row>
    <row r="37" spans="1:3" x14ac:dyDescent="0.25">
      <c r="A37" s="194"/>
      <c r="B37" s="194"/>
      <c r="C37" s="13"/>
    </row>
    <row r="38" spans="1:3" x14ac:dyDescent="0.25">
      <c r="A38" s="194"/>
      <c r="B38" s="194"/>
      <c r="C38" s="13"/>
    </row>
    <row r="39" spans="1:3" x14ac:dyDescent="0.25">
      <c r="A39" s="194"/>
      <c r="B39" s="194"/>
      <c r="C39" s="13"/>
    </row>
    <row r="40" spans="1:3" x14ac:dyDescent="0.25">
      <c r="A40" s="194"/>
      <c r="B40" s="194"/>
      <c r="C40" s="13"/>
    </row>
    <row r="41" spans="1:3" x14ac:dyDescent="0.25">
      <c r="A41" s="194"/>
      <c r="B41" s="194"/>
      <c r="C41" s="13"/>
    </row>
    <row r="42" spans="1:3" x14ac:dyDescent="0.25">
      <c r="A42" s="194"/>
      <c r="B42" s="194"/>
      <c r="C42" s="13"/>
    </row>
    <row r="43" spans="1:3" x14ac:dyDescent="0.25">
      <c r="A43" s="194"/>
      <c r="B43" s="194"/>
      <c r="C43" s="13"/>
    </row>
    <row r="44" spans="1:3" x14ac:dyDescent="0.25">
      <c r="A44" s="194"/>
      <c r="B44" s="194"/>
      <c r="C44" s="13"/>
    </row>
    <row r="45" spans="1:3" x14ac:dyDescent="0.25">
      <c r="A45" s="194"/>
      <c r="B45" s="194"/>
    </row>
    <row r="46" spans="1:3" x14ac:dyDescent="0.25">
      <c r="A46" s="194"/>
      <c r="B46" s="194"/>
    </row>
  </sheetData>
  <pageMargins left="0.7" right="0.7" top="0.75" bottom="0.25" header="0.3" footer="0.3"/>
  <pageSetup scale="78" fitToHeight="0" orientation="portrait"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3724-4DC3-4158-B0AD-A05185BF7A94}">
  <sheetPr>
    <tabColor rgb="FFB9D5FF"/>
  </sheetPr>
  <dimension ref="A1:AN70"/>
  <sheetViews>
    <sheetView view="pageBreakPreview" zoomScale="91" zoomScaleNormal="80" zoomScaleSheetLayoutView="91" workbookViewId="0">
      <pane ySplit="6" topLeftCell="A7" activePane="bottomLeft" state="frozen"/>
      <selection pane="bottomLeft" activeCell="J4" sqref="J4:Y4"/>
    </sheetView>
  </sheetViews>
  <sheetFormatPr defaultRowHeight="15" x14ac:dyDescent="0.25"/>
  <cols>
    <col min="1" max="1" width="9.140625" style="2"/>
    <col min="2" max="2" width="9.140625" style="3"/>
    <col min="3" max="3" width="26.7109375" style="3" bestFit="1" customWidth="1"/>
    <col min="4" max="4" width="11.5703125" style="3" customWidth="1"/>
    <col min="5" max="5" width="1.7109375" style="3" customWidth="1"/>
    <col min="6" max="8" width="11.7109375" style="18" customWidth="1"/>
    <col min="9" max="9" width="14.7109375" style="18" customWidth="1"/>
    <col min="10" max="11" width="11.7109375" style="18" customWidth="1"/>
    <col min="12" max="12" width="1.7109375" style="18" customWidth="1"/>
    <col min="13" max="16" width="11.7109375" style="18" customWidth="1"/>
    <col min="17" max="17" width="13" style="18" customWidth="1"/>
    <col min="18" max="18" width="1.7109375" style="18" customWidth="1"/>
    <col min="19" max="20" width="11.7109375" style="18" customWidth="1"/>
    <col min="21" max="21" width="1.7109375" style="18" customWidth="1"/>
    <col min="22" max="23" width="15.7109375" style="18" customWidth="1"/>
    <col min="24" max="24" width="1.7109375" style="18" customWidth="1"/>
    <col min="25" max="25" width="12.140625" style="73" customWidth="1"/>
    <col min="26" max="26" width="13.42578125" style="73" customWidth="1"/>
    <col min="27" max="27" width="3.7109375" style="18" customWidth="1"/>
    <col min="28" max="29" width="15.7109375" style="18" customWidth="1"/>
    <col min="30" max="40" width="9.140625" style="18"/>
  </cols>
  <sheetData>
    <row r="1" spans="1:40" ht="24" x14ac:dyDescent="0.25">
      <c r="A1" s="2" t="s">
        <v>9</v>
      </c>
      <c r="F1" s="209" t="s">
        <v>46</v>
      </c>
      <c r="G1" s="210"/>
      <c r="H1" s="210"/>
      <c r="I1" s="210"/>
      <c r="J1" s="210"/>
      <c r="K1" s="210"/>
      <c r="L1" s="12"/>
      <c r="M1" s="37"/>
      <c r="N1" s="37"/>
      <c r="O1" s="37"/>
    </row>
    <row r="2" spans="1:40" ht="24" x14ac:dyDescent="0.35">
      <c r="A2" s="2" t="s">
        <v>47</v>
      </c>
      <c r="F2" s="210"/>
      <c r="G2" s="210"/>
      <c r="H2" s="210"/>
      <c r="I2" s="210"/>
      <c r="J2" s="210"/>
      <c r="K2" s="210"/>
      <c r="L2" s="12"/>
      <c r="M2" s="37"/>
      <c r="N2" s="37"/>
      <c r="O2" s="37"/>
      <c r="S2" s="141"/>
      <c r="T2" s="141"/>
      <c r="U2" s="141"/>
      <c r="V2" s="142" t="s">
        <v>159</v>
      </c>
      <c r="W2" s="140">
        <v>0.28849999999999998</v>
      </c>
    </row>
    <row r="3" spans="1:40" x14ac:dyDescent="0.25">
      <c r="A3" s="2" t="s">
        <v>153</v>
      </c>
      <c r="F3" s="13"/>
      <c r="G3" s="13"/>
      <c r="H3" s="13"/>
      <c r="I3"/>
      <c r="J3" s="13"/>
      <c r="K3" s="13"/>
      <c r="L3" s="13"/>
    </row>
    <row r="4" spans="1:40" x14ac:dyDescent="0.25">
      <c r="F4" s="13"/>
      <c r="G4" s="13"/>
      <c r="H4" s="13"/>
      <c r="I4" s="17"/>
      <c r="J4" s="13"/>
      <c r="K4" s="13"/>
      <c r="L4" s="13"/>
    </row>
    <row r="5" spans="1:40" s="38" customFormat="1" ht="45.75" customHeight="1" x14ac:dyDescent="0.3">
      <c r="A5" s="4"/>
      <c r="B5" s="5"/>
      <c r="C5" s="5"/>
      <c r="D5" s="5"/>
      <c r="E5" s="5"/>
      <c r="F5" s="211" t="s">
        <v>48</v>
      </c>
      <c r="G5" s="211"/>
      <c r="H5" s="211"/>
      <c r="I5" s="211"/>
      <c r="J5" s="211"/>
      <c r="K5" s="211"/>
      <c r="L5" s="14"/>
      <c r="M5" s="211" t="s">
        <v>49</v>
      </c>
      <c r="N5" s="212"/>
      <c r="O5" s="212"/>
      <c r="P5" s="212"/>
      <c r="Q5" s="212"/>
      <c r="R5" s="14"/>
      <c r="S5" s="211" t="s">
        <v>16</v>
      </c>
      <c r="T5" s="212"/>
      <c r="U5" s="14"/>
      <c r="V5" s="230" t="s">
        <v>50</v>
      </c>
      <c r="W5" s="231"/>
      <c r="X5" s="14"/>
      <c r="Y5" s="229" t="s">
        <v>160</v>
      </c>
      <c r="Z5" s="228"/>
      <c r="AA5" s="14"/>
      <c r="AB5" s="227" t="s">
        <v>96</v>
      </c>
      <c r="AC5" s="228"/>
      <c r="AD5" s="14"/>
      <c r="AE5" s="14"/>
      <c r="AF5" s="14"/>
      <c r="AG5" s="14"/>
      <c r="AH5" s="14"/>
      <c r="AI5" s="14"/>
      <c r="AJ5" s="14"/>
      <c r="AK5" s="14"/>
      <c r="AL5" s="14"/>
      <c r="AM5" s="14"/>
      <c r="AN5" s="14"/>
    </row>
    <row r="6" spans="1:40" s="31" customFormat="1" ht="207.75" customHeight="1" x14ac:dyDescent="0.4">
      <c r="A6" s="39" t="s">
        <v>10</v>
      </c>
      <c r="B6" s="40" t="s">
        <v>11</v>
      </c>
      <c r="C6" s="6" t="s">
        <v>73</v>
      </c>
      <c r="D6" s="153" t="s">
        <v>174</v>
      </c>
      <c r="E6" s="7"/>
      <c r="F6" s="15" t="s">
        <v>154</v>
      </c>
      <c r="G6" s="15" t="s">
        <v>15</v>
      </c>
      <c r="H6" s="15" t="s">
        <v>155</v>
      </c>
      <c r="I6" s="15" t="s">
        <v>216</v>
      </c>
      <c r="J6" s="15" t="s">
        <v>157</v>
      </c>
      <c r="K6" s="16" t="s">
        <v>209</v>
      </c>
      <c r="L6" s="17"/>
      <c r="M6" s="15" t="s">
        <v>19</v>
      </c>
      <c r="N6" s="15" t="s">
        <v>15</v>
      </c>
      <c r="O6" s="15" t="s">
        <v>156</v>
      </c>
      <c r="P6" s="15" t="s">
        <v>254</v>
      </c>
      <c r="Q6" s="15" t="s">
        <v>211</v>
      </c>
      <c r="R6" s="17"/>
      <c r="S6" s="15" t="s">
        <v>158</v>
      </c>
      <c r="T6" s="15" t="s">
        <v>203</v>
      </c>
      <c r="U6" s="17"/>
      <c r="V6" s="15" t="s">
        <v>177</v>
      </c>
      <c r="W6" s="15" t="s">
        <v>176</v>
      </c>
      <c r="X6" s="17"/>
      <c r="Y6" s="74" t="s">
        <v>175</v>
      </c>
      <c r="Z6" s="74" t="s">
        <v>161</v>
      </c>
      <c r="AA6" s="25"/>
      <c r="AB6" s="25" t="s">
        <v>98</v>
      </c>
      <c r="AC6" s="25" t="s">
        <v>95</v>
      </c>
      <c r="AD6" s="25"/>
      <c r="AE6" s="25"/>
      <c r="AF6" s="25"/>
      <c r="AG6" s="25"/>
      <c r="AH6" s="25"/>
      <c r="AI6" s="25"/>
      <c r="AJ6" s="25"/>
      <c r="AK6" s="25"/>
      <c r="AL6" s="25"/>
      <c r="AM6" s="25"/>
      <c r="AN6" s="25"/>
    </row>
    <row r="7" spans="1:40" x14ac:dyDescent="0.25">
      <c r="A7" s="2">
        <v>1</v>
      </c>
      <c r="K7" s="29">
        <f>+F7+G7+H7+I7-J7</f>
        <v>0</v>
      </c>
      <c r="Q7" s="29">
        <f>+M7+N7+O7-P7</f>
        <v>0</v>
      </c>
      <c r="T7" s="29">
        <f>ROUND((S7*12)/2080,2)</f>
        <v>0</v>
      </c>
      <c r="V7" s="29">
        <f>ROUND(K7*T7,2)</f>
        <v>0</v>
      </c>
      <c r="W7" s="29">
        <f>ROUND(Q7*T7,2)</f>
        <v>0</v>
      </c>
      <c r="Y7" s="34">
        <f>IFERROR(IF(J7/K7&gt;1,1,J7/K7),"0.00"%)</f>
        <v>0</v>
      </c>
      <c r="Z7" s="34">
        <f>IFERROR(IF(P7/Q7&gt;1,1,P7/Q7),"0.00"%)</f>
        <v>0</v>
      </c>
      <c r="AB7" s="29">
        <f>Y7*V7</f>
        <v>0</v>
      </c>
      <c r="AC7" s="29">
        <f>Z7*W7</f>
        <v>0</v>
      </c>
    </row>
    <row r="8" spans="1:40" x14ac:dyDescent="0.25">
      <c r="A8" s="2">
        <f>A7+1</f>
        <v>2</v>
      </c>
      <c r="K8" s="29">
        <f t="shared" ref="K8:K51" si="0">+F8+G8+H8+I8-J8</f>
        <v>0</v>
      </c>
      <c r="Q8" s="29">
        <f t="shared" ref="Q8:Q51" si="1">+M8+N8+O8-P8</f>
        <v>0</v>
      </c>
      <c r="T8" s="29">
        <f t="shared" ref="T8:T51" si="2">ROUND((S8*12)/2080,2)</f>
        <v>0</v>
      </c>
      <c r="V8" s="29">
        <f t="shared" ref="V8:V51" si="3">ROUND(K8*T8,2)</f>
        <v>0</v>
      </c>
      <c r="W8" s="29">
        <f t="shared" ref="W8:W51" si="4">ROUND(Q8*T8,2)</f>
        <v>0</v>
      </c>
      <c r="Y8" s="34">
        <f>IFERROR(IF(J8/K8&gt;1,1,J8/K8),"0.00"%)</f>
        <v>0</v>
      </c>
      <c r="Z8" s="34">
        <f>IFERROR(IF(P8/Q8&gt;1,1,P8/Q8),"0.00"%)</f>
        <v>0</v>
      </c>
      <c r="AB8" s="29">
        <f t="shared" ref="AB8:AB51" si="5">Y8*V8</f>
        <v>0</v>
      </c>
      <c r="AC8" s="29">
        <f t="shared" ref="AC8:AC51" si="6">Z8*W8</f>
        <v>0</v>
      </c>
    </row>
    <row r="9" spans="1:40" x14ac:dyDescent="0.25">
      <c r="A9" s="2">
        <f t="shared" ref="A9:A51" si="7">A8+1</f>
        <v>3</v>
      </c>
      <c r="K9" s="29">
        <f t="shared" si="0"/>
        <v>0</v>
      </c>
      <c r="Q9" s="29">
        <f t="shared" si="1"/>
        <v>0</v>
      </c>
      <c r="T9" s="29">
        <f t="shared" si="2"/>
        <v>0</v>
      </c>
      <c r="V9" s="29">
        <f t="shared" si="3"/>
        <v>0</v>
      </c>
      <c r="W9" s="29">
        <f t="shared" si="4"/>
        <v>0</v>
      </c>
      <c r="Y9" s="34">
        <f t="shared" ref="Y9:Y51" si="8">IFERROR(IF(J9/K9&gt;1,1,J9/K9),"0.00"%)</f>
        <v>0</v>
      </c>
      <c r="Z9" s="34">
        <f>IFERROR(IF(P9/Q9&gt;1,1,P9/Q9),"0.00"%)</f>
        <v>0</v>
      </c>
      <c r="AB9" s="29">
        <f t="shared" si="5"/>
        <v>0</v>
      </c>
      <c r="AC9" s="29">
        <f t="shared" si="6"/>
        <v>0</v>
      </c>
    </row>
    <row r="10" spans="1:40" x14ac:dyDescent="0.25">
      <c r="A10" s="2">
        <f t="shared" si="7"/>
        <v>4</v>
      </c>
      <c r="K10" s="29">
        <f t="shared" si="0"/>
        <v>0</v>
      </c>
      <c r="Q10" s="29">
        <f t="shared" si="1"/>
        <v>0</v>
      </c>
      <c r="T10" s="29">
        <f t="shared" si="2"/>
        <v>0</v>
      </c>
      <c r="V10" s="29">
        <f t="shared" si="3"/>
        <v>0</v>
      </c>
      <c r="W10" s="29">
        <f t="shared" si="4"/>
        <v>0</v>
      </c>
      <c r="Y10" s="34">
        <f t="shared" si="8"/>
        <v>0</v>
      </c>
      <c r="Z10" s="34">
        <f t="shared" ref="Z10:Z51" si="9">IFERROR(IF(P10/Q10&gt;1,1,P10/Q10),"0.00"%)</f>
        <v>0</v>
      </c>
      <c r="AB10" s="29">
        <f t="shared" si="5"/>
        <v>0</v>
      </c>
      <c r="AC10" s="29">
        <f t="shared" si="6"/>
        <v>0</v>
      </c>
    </row>
    <row r="11" spans="1:40" x14ac:dyDescent="0.25">
      <c r="A11" s="2">
        <f t="shared" si="7"/>
        <v>5</v>
      </c>
      <c r="K11" s="29">
        <f t="shared" si="0"/>
        <v>0</v>
      </c>
      <c r="Q11" s="29">
        <f t="shared" si="1"/>
        <v>0</v>
      </c>
      <c r="T11" s="29">
        <f t="shared" si="2"/>
        <v>0</v>
      </c>
      <c r="V11" s="29">
        <f t="shared" si="3"/>
        <v>0</v>
      </c>
      <c r="W11" s="29">
        <f t="shared" si="4"/>
        <v>0</v>
      </c>
      <c r="Y11" s="34">
        <f t="shared" si="8"/>
        <v>0</v>
      </c>
      <c r="Z11" s="34">
        <f t="shared" si="9"/>
        <v>0</v>
      </c>
      <c r="AB11" s="29">
        <f t="shared" si="5"/>
        <v>0</v>
      </c>
      <c r="AC11" s="29">
        <f t="shared" si="6"/>
        <v>0</v>
      </c>
    </row>
    <row r="12" spans="1:40" x14ac:dyDescent="0.25">
      <c r="A12" s="2">
        <f t="shared" si="7"/>
        <v>6</v>
      </c>
      <c r="K12" s="29">
        <f t="shared" si="0"/>
        <v>0</v>
      </c>
      <c r="Q12" s="29">
        <f t="shared" si="1"/>
        <v>0</v>
      </c>
      <c r="T12" s="29">
        <f t="shared" si="2"/>
        <v>0</v>
      </c>
      <c r="V12" s="29">
        <f t="shared" si="3"/>
        <v>0</v>
      </c>
      <c r="W12" s="29">
        <f t="shared" si="4"/>
        <v>0</v>
      </c>
      <c r="Y12" s="34">
        <f t="shared" si="8"/>
        <v>0</v>
      </c>
      <c r="Z12" s="34">
        <f t="shared" si="9"/>
        <v>0</v>
      </c>
      <c r="AB12" s="29">
        <f t="shared" si="5"/>
        <v>0</v>
      </c>
      <c r="AC12" s="29">
        <f t="shared" si="6"/>
        <v>0</v>
      </c>
    </row>
    <row r="13" spans="1:40" x14ac:dyDescent="0.25">
      <c r="A13" s="2">
        <f t="shared" si="7"/>
        <v>7</v>
      </c>
      <c r="K13" s="29">
        <f t="shared" si="0"/>
        <v>0</v>
      </c>
      <c r="Q13" s="29">
        <f t="shared" si="1"/>
        <v>0</v>
      </c>
      <c r="T13" s="29">
        <f t="shared" si="2"/>
        <v>0</v>
      </c>
      <c r="V13" s="29">
        <f t="shared" si="3"/>
        <v>0</v>
      </c>
      <c r="W13" s="29">
        <f t="shared" si="4"/>
        <v>0</v>
      </c>
      <c r="Y13" s="34">
        <f t="shared" si="8"/>
        <v>0</v>
      </c>
      <c r="Z13" s="34">
        <f t="shared" si="9"/>
        <v>0</v>
      </c>
      <c r="AB13" s="29">
        <f t="shared" si="5"/>
        <v>0</v>
      </c>
      <c r="AC13" s="29">
        <f t="shared" si="6"/>
        <v>0</v>
      </c>
    </row>
    <row r="14" spans="1:40" x14ac:dyDescent="0.25">
      <c r="A14" s="2">
        <f t="shared" si="7"/>
        <v>8</v>
      </c>
      <c r="K14" s="29">
        <f t="shared" si="0"/>
        <v>0</v>
      </c>
      <c r="Q14" s="29">
        <f t="shared" si="1"/>
        <v>0</v>
      </c>
      <c r="T14" s="29">
        <f t="shared" si="2"/>
        <v>0</v>
      </c>
      <c r="V14" s="29">
        <f t="shared" si="3"/>
        <v>0</v>
      </c>
      <c r="W14" s="29">
        <f t="shared" si="4"/>
        <v>0</v>
      </c>
      <c r="Y14" s="34">
        <f t="shared" si="8"/>
        <v>0</v>
      </c>
      <c r="Z14" s="34">
        <f t="shared" si="9"/>
        <v>0</v>
      </c>
      <c r="AB14" s="29">
        <f t="shared" si="5"/>
        <v>0</v>
      </c>
      <c r="AC14" s="29">
        <f t="shared" si="6"/>
        <v>0</v>
      </c>
    </row>
    <row r="15" spans="1:40" x14ac:dyDescent="0.25">
      <c r="A15" s="2">
        <f t="shared" si="7"/>
        <v>9</v>
      </c>
      <c r="K15" s="29">
        <f t="shared" si="0"/>
        <v>0</v>
      </c>
      <c r="Q15" s="29">
        <f t="shared" si="1"/>
        <v>0</v>
      </c>
      <c r="T15" s="29">
        <f t="shared" si="2"/>
        <v>0</v>
      </c>
      <c r="V15" s="29">
        <f t="shared" si="3"/>
        <v>0</v>
      </c>
      <c r="W15" s="29">
        <f t="shared" si="4"/>
        <v>0</v>
      </c>
      <c r="Y15" s="34">
        <f t="shared" si="8"/>
        <v>0</v>
      </c>
      <c r="Z15" s="34">
        <f t="shared" si="9"/>
        <v>0</v>
      </c>
      <c r="AB15" s="29">
        <f t="shared" si="5"/>
        <v>0</v>
      </c>
      <c r="AC15" s="29">
        <f t="shared" si="6"/>
        <v>0</v>
      </c>
    </row>
    <row r="16" spans="1:40" x14ac:dyDescent="0.25">
      <c r="A16" s="2">
        <f t="shared" si="7"/>
        <v>10</v>
      </c>
      <c r="K16" s="29">
        <f t="shared" si="0"/>
        <v>0</v>
      </c>
      <c r="Q16" s="29">
        <f t="shared" si="1"/>
        <v>0</v>
      </c>
      <c r="T16" s="29">
        <f t="shared" si="2"/>
        <v>0</v>
      </c>
      <c r="V16" s="29">
        <f t="shared" si="3"/>
        <v>0</v>
      </c>
      <c r="W16" s="29">
        <f t="shared" si="4"/>
        <v>0</v>
      </c>
      <c r="Y16" s="34">
        <f t="shared" si="8"/>
        <v>0</v>
      </c>
      <c r="Z16" s="34">
        <f t="shared" si="9"/>
        <v>0</v>
      </c>
      <c r="AB16" s="29">
        <f t="shared" si="5"/>
        <v>0</v>
      </c>
      <c r="AC16" s="29">
        <f t="shared" si="6"/>
        <v>0</v>
      </c>
    </row>
    <row r="17" spans="1:29" x14ac:dyDescent="0.25">
      <c r="A17" s="2">
        <f t="shared" si="7"/>
        <v>11</v>
      </c>
      <c r="K17" s="29">
        <f t="shared" si="0"/>
        <v>0</v>
      </c>
      <c r="Q17" s="29">
        <f t="shared" si="1"/>
        <v>0</v>
      </c>
      <c r="T17" s="29">
        <f t="shared" si="2"/>
        <v>0</v>
      </c>
      <c r="V17" s="29">
        <f t="shared" si="3"/>
        <v>0</v>
      </c>
      <c r="W17" s="29">
        <f t="shared" si="4"/>
        <v>0</v>
      </c>
      <c r="Y17" s="34">
        <f t="shared" si="8"/>
        <v>0</v>
      </c>
      <c r="Z17" s="34">
        <f t="shared" si="9"/>
        <v>0</v>
      </c>
      <c r="AB17" s="29">
        <f t="shared" si="5"/>
        <v>0</v>
      </c>
      <c r="AC17" s="29">
        <f t="shared" si="6"/>
        <v>0</v>
      </c>
    </row>
    <row r="18" spans="1:29" x14ac:dyDescent="0.25">
      <c r="A18" s="2">
        <f t="shared" si="7"/>
        <v>12</v>
      </c>
      <c r="K18" s="29">
        <f t="shared" si="0"/>
        <v>0</v>
      </c>
      <c r="Q18" s="29">
        <f t="shared" si="1"/>
        <v>0</v>
      </c>
      <c r="T18" s="29">
        <f t="shared" si="2"/>
        <v>0</v>
      </c>
      <c r="V18" s="29">
        <f t="shared" si="3"/>
        <v>0</v>
      </c>
      <c r="W18" s="29">
        <f t="shared" si="4"/>
        <v>0</v>
      </c>
      <c r="Y18" s="34">
        <f t="shared" si="8"/>
        <v>0</v>
      </c>
      <c r="Z18" s="34">
        <f t="shared" si="9"/>
        <v>0</v>
      </c>
      <c r="AB18" s="29">
        <f t="shared" si="5"/>
        <v>0</v>
      </c>
      <c r="AC18" s="29">
        <f t="shared" si="6"/>
        <v>0</v>
      </c>
    </row>
    <row r="19" spans="1:29" x14ac:dyDescent="0.25">
      <c r="A19" s="2">
        <f t="shared" si="7"/>
        <v>13</v>
      </c>
      <c r="K19" s="29">
        <f t="shared" si="0"/>
        <v>0</v>
      </c>
      <c r="Q19" s="29">
        <f t="shared" si="1"/>
        <v>0</v>
      </c>
      <c r="T19" s="29">
        <f t="shared" si="2"/>
        <v>0</v>
      </c>
      <c r="V19" s="29">
        <f t="shared" si="3"/>
        <v>0</v>
      </c>
      <c r="W19" s="29">
        <f t="shared" si="4"/>
        <v>0</v>
      </c>
      <c r="Y19" s="34">
        <f t="shared" si="8"/>
        <v>0</v>
      </c>
      <c r="Z19" s="34">
        <f t="shared" si="9"/>
        <v>0</v>
      </c>
      <c r="AB19" s="29">
        <f t="shared" si="5"/>
        <v>0</v>
      </c>
      <c r="AC19" s="29">
        <f t="shared" si="6"/>
        <v>0</v>
      </c>
    </row>
    <row r="20" spans="1:29" x14ac:dyDescent="0.25">
      <c r="A20" s="2">
        <f t="shared" si="7"/>
        <v>14</v>
      </c>
      <c r="K20" s="29">
        <f t="shared" si="0"/>
        <v>0</v>
      </c>
      <c r="Q20" s="29">
        <f t="shared" si="1"/>
        <v>0</v>
      </c>
      <c r="T20" s="29">
        <f t="shared" si="2"/>
        <v>0</v>
      </c>
      <c r="V20" s="29">
        <f t="shared" si="3"/>
        <v>0</v>
      </c>
      <c r="W20" s="29">
        <f t="shared" si="4"/>
        <v>0</v>
      </c>
      <c r="Y20" s="34">
        <f t="shared" si="8"/>
        <v>0</v>
      </c>
      <c r="Z20" s="34">
        <f t="shared" si="9"/>
        <v>0</v>
      </c>
      <c r="AB20" s="29">
        <f t="shared" si="5"/>
        <v>0</v>
      </c>
      <c r="AC20" s="29">
        <f t="shared" si="6"/>
        <v>0</v>
      </c>
    </row>
    <row r="21" spans="1:29" x14ac:dyDescent="0.25">
      <c r="A21" s="2">
        <f t="shared" si="7"/>
        <v>15</v>
      </c>
      <c r="K21" s="29">
        <f t="shared" si="0"/>
        <v>0</v>
      </c>
      <c r="Q21" s="29">
        <f t="shared" si="1"/>
        <v>0</v>
      </c>
      <c r="T21" s="29">
        <f t="shared" si="2"/>
        <v>0</v>
      </c>
      <c r="V21" s="29">
        <f t="shared" si="3"/>
        <v>0</v>
      </c>
      <c r="W21" s="29">
        <f t="shared" si="4"/>
        <v>0</v>
      </c>
      <c r="Y21" s="34">
        <f t="shared" si="8"/>
        <v>0</v>
      </c>
      <c r="Z21" s="34">
        <f t="shared" si="9"/>
        <v>0</v>
      </c>
      <c r="AB21" s="29">
        <f t="shared" si="5"/>
        <v>0</v>
      </c>
      <c r="AC21" s="29">
        <f t="shared" si="6"/>
        <v>0</v>
      </c>
    </row>
    <row r="22" spans="1:29" x14ac:dyDescent="0.25">
      <c r="A22" s="2">
        <f t="shared" si="7"/>
        <v>16</v>
      </c>
      <c r="K22" s="29">
        <f t="shared" si="0"/>
        <v>0</v>
      </c>
      <c r="Q22" s="29">
        <f t="shared" si="1"/>
        <v>0</v>
      </c>
      <c r="T22" s="29">
        <f t="shared" si="2"/>
        <v>0</v>
      </c>
      <c r="V22" s="29">
        <f t="shared" si="3"/>
        <v>0</v>
      </c>
      <c r="W22" s="29">
        <f t="shared" si="4"/>
        <v>0</v>
      </c>
      <c r="Y22" s="34">
        <f t="shared" si="8"/>
        <v>0</v>
      </c>
      <c r="Z22" s="34">
        <f t="shared" si="9"/>
        <v>0</v>
      </c>
      <c r="AB22" s="29">
        <f t="shared" si="5"/>
        <v>0</v>
      </c>
      <c r="AC22" s="29">
        <f t="shared" si="6"/>
        <v>0</v>
      </c>
    </row>
    <row r="23" spans="1:29" x14ac:dyDescent="0.25">
      <c r="A23" s="2">
        <f t="shared" si="7"/>
        <v>17</v>
      </c>
      <c r="K23" s="29">
        <f t="shared" si="0"/>
        <v>0</v>
      </c>
      <c r="Q23" s="29">
        <f t="shared" si="1"/>
        <v>0</v>
      </c>
      <c r="T23" s="29">
        <f t="shared" si="2"/>
        <v>0</v>
      </c>
      <c r="V23" s="29">
        <f t="shared" si="3"/>
        <v>0</v>
      </c>
      <c r="W23" s="29">
        <f t="shared" si="4"/>
        <v>0</v>
      </c>
      <c r="Y23" s="34">
        <f t="shared" si="8"/>
        <v>0</v>
      </c>
      <c r="Z23" s="34">
        <f t="shared" si="9"/>
        <v>0</v>
      </c>
      <c r="AB23" s="29">
        <f t="shared" si="5"/>
        <v>0</v>
      </c>
      <c r="AC23" s="29">
        <f t="shared" si="6"/>
        <v>0</v>
      </c>
    </row>
    <row r="24" spans="1:29" x14ac:dyDescent="0.25">
      <c r="A24" s="2">
        <f t="shared" si="7"/>
        <v>18</v>
      </c>
      <c r="K24" s="29">
        <f t="shared" si="0"/>
        <v>0</v>
      </c>
      <c r="Q24" s="29">
        <f t="shared" si="1"/>
        <v>0</v>
      </c>
      <c r="T24" s="29">
        <f t="shared" si="2"/>
        <v>0</v>
      </c>
      <c r="V24" s="29">
        <f t="shared" si="3"/>
        <v>0</v>
      </c>
      <c r="W24" s="29">
        <f t="shared" si="4"/>
        <v>0</v>
      </c>
      <c r="Y24" s="34">
        <f t="shared" si="8"/>
        <v>0</v>
      </c>
      <c r="Z24" s="34">
        <f t="shared" si="9"/>
        <v>0</v>
      </c>
      <c r="AB24" s="29">
        <f t="shared" si="5"/>
        <v>0</v>
      </c>
      <c r="AC24" s="29">
        <f t="shared" si="6"/>
        <v>0</v>
      </c>
    </row>
    <row r="25" spans="1:29" x14ac:dyDescent="0.25">
      <c r="A25" s="2">
        <f t="shared" si="7"/>
        <v>19</v>
      </c>
      <c r="K25" s="29">
        <f t="shared" si="0"/>
        <v>0</v>
      </c>
      <c r="Q25" s="29">
        <f t="shared" si="1"/>
        <v>0</v>
      </c>
      <c r="T25" s="29">
        <f t="shared" si="2"/>
        <v>0</v>
      </c>
      <c r="V25" s="29">
        <f t="shared" si="3"/>
        <v>0</v>
      </c>
      <c r="W25" s="29">
        <f t="shared" si="4"/>
        <v>0</v>
      </c>
      <c r="Y25" s="34">
        <f t="shared" si="8"/>
        <v>0</v>
      </c>
      <c r="Z25" s="34">
        <f t="shared" si="9"/>
        <v>0</v>
      </c>
      <c r="AB25" s="29">
        <f t="shared" si="5"/>
        <v>0</v>
      </c>
      <c r="AC25" s="29">
        <f t="shared" si="6"/>
        <v>0</v>
      </c>
    </row>
    <row r="26" spans="1:29" x14ac:dyDescent="0.25">
      <c r="A26" s="2">
        <f t="shared" si="7"/>
        <v>20</v>
      </c>
      <c r="K26" s="29">
        <f t="shared" si="0"/>
        <v>0</v>
      </c>
      <c r="Q26" s="29">
        <f t="shared" si="1"/>
        <v>0</v>
      </c>
      <c r="T26" s="29">
        <f t="shared" si="2"/>
        <v>0</v>
      </c>
      <c r="V26" s="29">
        <f t="shared" si="3"/>
        <v>0</v>
      </c>
      <c r="W26" s="29">
        <f t="shared" si="4"/>
        <v>0</v>
      </c>
      <c r="Y26" s="34">
        <f t="shared" si="8"/>
        <v>0</v>
      </c>
      <c r="Z26" s="34">
        <f t="shared" si="9"/>
        <v>0</v>
      </c>
      <c r="AB26" s="29">
        <f t="shared" si="5"/>
        <v>0</v>
      </c>
      <c r="AC26" s="29">
        <f t="shared" si="6"/>
        <v>0</v>
      </c>
    </row>
    <row r="27" spans="1:29" x14ac:dyDescent="0.25">
      <c r="A27" s="2">
        <f t="shared" si="7"/>
        <v>21</v>
      </c>
      <c r="K27" s="29">
        <f t="shared" si="0"/>
        <v>0</v>
      </c>
      <c r="Q27" s="29">
        <f t="shared" si="1"/>
        <v>0</v>
      </c>
      <c r="T27" s="29">
        <f t="shared" si="2"/>
        <v>0</v>
      </c>
      <c r="V27" s="29">
        <f t="shared" si="3"/>
        <v>0</v>
      </c>
      <c r="W27" s="29">
        <f t="shared" si="4"/>
        <v>0</v>
      </c>
      <c r="Y27" s="34">
        <f t="shared" si="8"/>
        <v>0</v>
      </c>
      <c r="Z27" s="34">
        <f t="shared" si="9"/>
        <v>0</v>
      </c>
      <c r="AB27" s="29">
        <f t="shared" si="5"/>
        <v>0</v>
      </c>
      <c r="AC27" s="29">
        <f t="shared" si="6"/>
        <v>0</v>
      </c>
    </row>
    <row r="28" spans="1:29" x14ac:dyDescent="0.25">
      <c r="A28" s="2">
        <f t="shared" si="7"/>
        <v>22</v>
      </c>
      <c r="K28" s="29">
        <f t="shared" si="0"/>
        <v>0</v>
      </c>
      <c r="Q28" s="29">
        <f t="shared" si="1"/>
        <v>0</v>
      </c>
      <c r="T28" s="29">
        <f t="shared" si="2"/>
        <v>0</v>
      </c>
      <c r="V28" s="29">
        <f t="shared" si="3"/>
        <v>0</v>
      </c>
      <c r="W28" s="29">
        <f t="shared" si="4"/>
        <v>0</v>
      </c>
      <c r="Y28" s="34">
        <f t="shared" si="8"/>
        <v>0</v>
      </c>
      <c r="Z28" s="34">
        <f t="shared" si="9"/>
        <v>0</v>
      </c>
      <c r="AB28" s="29">
        <f t="shared" si="5"/>
        <v>0</v>
      </c>
      <c r="AC28" s="29">
        <f t="shared" si="6"/>
        <v>0</v>
      </c>
    </row>
    <row r="29" spans="1:29" x14ac:dyDescent="0.25">
      <c r="A29" s="2">
        <f t="shared" si="7"/>
        <v>23</v>
      </c>
      <c r="K29" s="29">
        <f t="shared" si="0"/>
        <v>0</v>
      </c>
      <c r="Q29" s="29">
        <f t="shared" si="1"/>
        <v>0</v>
      </c>
      <c r="T29" s="29">
        <f t="shared" si="2"/>
        <v>0</v>
      </c>
      <c r="V29" s="29">
        <f t="shared" si="3"/>
        <v>0</v>
      </c>
      <c r="W29" s="29">
        <f t="shared" si="4"/>
        <v>0</v>
      </c>
      <c r="Y29" s="34">
        <f t="shared" si="8"/>
        <v>0</v>
      </c>
      <c r="Z29" s="34">
        <f t="shared" si="9"/>
        <v>0</v>
      </c>
      <c r="AB29" s="29">
        <f t="shared" si="5"/>
        <v>0</v>
      </c>
      <c r="AC29" s="29">
        <f t="shared" si="6"/>
        <v>0</v>
      </c>
    </row>
    <row r="30" spans="1:29" x14ac:dyDescent="0.25">
      <c r="A30" s="2">
        <f t="shared" si="7"/>
        <v>24</v>
      </c>
      <c r="K30" s="29">
        <f t="shared" si="0"/>
        <v>0</v>
      </c>
      <c r="Q30" s="29">
        <f t="shared" si="1"/>
        <v>0</v>
      </c>
      <c r="T30" s="29">
        <f t="shared" si="2"/>
        <v>0</v>
      </c>
      <c r="V30" s="29">
        <f t="shared" si="3"/>
        <v>0</v>
      </c>
      <c r="W30" s="29">
        <f t="shared" si="4"/>
        <v>0</v>
      </c>
      <c r="Y30" s="34">
        <f t="shared" si="8"/>
        <v>0</v>
      </c>
      <c r="Z30" s="34">
        <f t="shared" si="9"/>
        <v>0</v>
      </c>
      <c r="AB30" s="29">
        <f t="shared" si="5"/>
        <v>0</v>
      </c>
      <c r="AC30" s="29">
        <f t="shared" si="6"/>
        <v>0</v>
      </c>
    </row>
    <row r="31" spans="1:29" x14ac:dyDescent="0.25">
      <c r="A31" s="2">
        <f t="shared" si="7"/>
        <v>25</v>
      </c>
      <c r="K31" s="29">
        <f t="shared" si="0"/>
        <v>0</v>
      </c>
      <c r="Q31" s="29">
        <f t="shared" si="1"/>
        <v>0</v>
      </c>
      <c r="T31" s="29">
        <f t="shared" si="2"/>
        <v>0</v>
      </c>
      <c r="V31" s="29">
        <f t="shared" si="3"/>
        <v>0</v>
      </c>
      <c r="W31" s="29">
        <f t="shared" si="4"/>
        <v>0</v>
      </c>
      <c r="Y31" s="34">
        <f t="shared" si="8"/>
        <v>0</v>
      </c>
      <c r="Z31" s="34">
        <f t="shared" si="9"/>
        <v>0</v>
      </c>
      <c r="AB31" s="29">
        <f t="shared" si="5"/>
        <v>0</v>
      </c>
      <c r="AC31" s="29">
        <f t="shared" si="6"/>
        <v>0</v>
      </c>
    </row>
    <row r="32" spans="1:29" x14ac:dyDescent="0.25">
      <c r="A32" s="2">
        <f t="shared" si="7"/>
        <v>26</v>
      </c>
      <c r="K32" s="29">
        <f t="shared" si="0"/>
        <v>0</v>
      </c>
      <c r="Q32" s="29">
        <f t="shared" si="1"/>
        <v>0</v>
      </c>
      <c r="T32" s="29">
        <f t="shared" si="2"/>
        <v>0</v>
      </c>
      <c r="V32" s="29">
        <f t="shared" si="3"/>
        <v>0</v>
      </c>
      <c r="W32" s="29">
        <f t="shared" si="4"/>
        <v>0</v>
      </c>
      <c r="Y32" s="34">
        <f t="shared" si="8"/>
        <v>0</v>
      </c>
      <c r="Z32" s="34">
        <f t="shared" si="9"/>
        <v>0</v>
      </c>
      <c r="AB32" s="29">
        <f t="shared" si="5"/>
        <v>0</v>
      </c>
      <c r="AC32" s="29">
        <f t="shared" si="6"/>
        <v>0</v>
      </c>
    </row>
    <row r="33" spans="1:29" x14ac:dyDescent="0.25">
      <c r="A33" s="2">
        <f t="shared" si="7"/>
        <v>27</v>
      </c>
      <c r="K33" s="29">
        <f t="shared" si="0"/>
        <v>0</v>
      </c>
      <c r="Q33" s="29">
        <f t="shared" si="1"/>
        <v>0</v>
      </c>
      <c r="T33" s="29">
        <f t="shared" si="2"/>
        <v>0</v>
      </c>
      <c r="V33" s="29">
        <f t="shared" si="3"/>
        <v>0</v>
      </c>
      <c r="W33" s="29">
        <f t="shared" si="4"/>
        <v>0</v>
      </c>
      <c r="Y33" s="34">
        <f t="shared" si="8"/>
        <v>0</v>
      </c>
      <c r="Z33" s="34">
        <f t="shared" si="9"/>
        <v>0</v>
      </c>
      <c r="AB33" s="29">
        <f t="shared" si="5"/>
        <v>0</v>
      </c>
      <c r="AC33" s="29">
        <f t="shared" si="6"/>
        <v>0</v>
      </c>
    </row>
    <row r="34" spans="1:29" x14ac:dyDescent="0.25">
      <c r="A34" s="2">
        <f t="shared" si="7"/>
        <v>28</v>
      </c>
      <c r="K34" s="29">
        <f t="shared" si="0"/>
        <v>0</v>
      </c>
      <c r="Q34" s="29">
        <f t="shared" si="1"/>
        <v>0</v>
      </c>
      <c r="T34" s="29">
        <f t="shared" si="2"/>
        <v>0</v>
      </c>
      <c r="V34" s="29">
        <f t="shared" si="3"/>
        <v>0</v>
      </c>
      <c r="W34" s="29">
        <f t="shared" si="4"/>
        <v>0</v>
      </c>
      <c r="Y34" s="34">
        <f t="shared" si="8"/>
        <v>0</v>
      </c>
      <c r="Z34" s="34">
        <f t="shared" si="9"/>
        <v>0</v>
      </c>
      <c r="AB34" s="29">
        <f t="shared" si="5"/>
        <v>0</v>
      </c>
      <c r="AC34" s="29">
        <f t="shared" si="6"/>
        <v>0</v>
      </c>
    </row>
    <row r="35" spans="1:29" x14ac:dyDescent="0.25">
      <c r="A35" s="2">
        <f t="shared" si="7"/>
        <v>29</v>
      </c>
      <c r="K35" s="29">
        <f t="shared" si="0"/>
        <v>0</v>
      </c>
      <c r="Q35" s="29">
        <f t="shared" si="1"/>
        <v>0</v>
      </c>
      <c r="T35" s="29">
        <f t="shared" si="2"/>
        <v>0</v>
      </c>
      <c r="V35" s="29">
        <f t="shared" si="3"/>
        <v>0</v>
      </c>
      <c r="W35" s="29">
        <f t="shared" si="4"/>
        <v>0</v>
      </c>
      <c r="Y35" s="34">
        <f t="shared" si="8"/>
        <v>0</v>
      </c>
      <c r="Z35" s="34">
        <f t="shared" si="9"/>
        <v>0</v>
      </c>
      <c r="AB35" s="29">
        <f t="shared" si="5"/>
        <v>0</v>
      </c>
      <c r="AC35" s="29">
        <f t="shared" si="6"/>
        <v>0</v>
      </c>
    </row>
    <row r="36" spans="1:29" x14ac:dyDescent="0.25">
      <c r="A36" s="2">
        <f t="shared" si="7"/>
        <v>30</v>
      </c>
      <c r="K36" s="29">
        <f t="shared" si="0"/>
        <v>0</v>
      </c>
      <c r="Q36" s="29">
        <f t="shared" si="1"/>
        <v>0</v>
      </c>
      <c r="T36" s="29">
        <f t="shared" si="2"/>
        <v>0</v>
      </c>
      <c r="V36" s="29">
        <f t="shared" si="3"/>
        <v>0</v>
      </c>
      <c r="W36" s="29">
        <f t="shared" si="4"/>
        <v>0</v>
      </c>
      <c r="Y36" s="34">
        <f t="shared" si="8"/>
        <v>0</v>
      </c>
      <c r="Z36" s="34">
        <f t="shared" si="9"/>
        <v>0</v>
      </c>
      <c r="AB36" s="29">
        <f t="shared" si="5"/>
        <v>0</v>
      </c>
      <c r="AC36" s="29">
        <f t="shared" si="6"/>
        <v>0</v>
      </c>
    </row>
    <row r="37" spans="1:29" x14ac:dyDescent="0.25">
      <c r="A37" s="2">
        <f t="shared" si="7"/>
        <v>31</v>
      </c>
      <c r="K37" s="29">
        <f t="shared" si="0"/>
        <v>0</v>
      </c>
      <c r="Q37" s="29">
        <f t="shared" si="1"/>
        <v>0</v>
      </c>
      <c r="T37" s="29">
        <f t="shared" si="2"/>
        <v>0</v>
      </c>
      <c r="V37" s="29">
        <f t="shared" si="3"/>
        <v>0</v>
      </c>
      <c r="W37" s="29">
        <f t="shared" si="4"/>
        <v>0</v>
      </c>
      <c r="Y37" s="34">
        <f t="shared" si="8"/>
        <v>0</v>
      </c>
      <c r="Z37" s="34">
        <f t="shared" si="9"/>
        <v>0</v>
      </c>
      <c r="AB37" s="29">
        <f t="shared" si="5"/>
        <v>0</v>
      </c>
      <c r="AC37" s="29">
        <f t="shared" si="6"/>
        <v>0</v>
      </c>
    </row>
    <row r="38" spans="1:29" x14ac:dyDescent="0.25">
      <c r="A38" s="2">
        <f t="shared" si="7"/>
        <v>32</v>
      </c>
      <c r="K38" s="29">
        <f t="shared" si="0"/>
        <v>0</v>
      </c>
      <c r="Q38" s="29">
        <f t="shared" si="1"/>
        <v>0</v>
      </c>
      <c r="T38" s="29">
        <f t="shared" si="2"/>
        <v>0</v>
      </c>
      <c r="V38" s="29">
        <f t="shared" si="3"/>
        <v>0</v>
      </c>
      <c r="W38" s="29">
        <f t="shared" si="4"/>
        <v>0</v>
      </c>
      <c r="Y38" s="34">
        <f t="shared" si="8"/>
        <v>0</v>
      </c>
      <c r="Z38" s="34">
        <f t="shared" si="9"/>
        <v>0</v>
      </c>
      <c r="AB38" s="29">
        <f t="shared" si="5"/>
        <v>0</v>
      </c>
      <c r="AC38" s="29">
        <f t="shared" si="6"/>
        <v>0</v>
      </c>
    </row>
    <row r="39" spans="1:29" x14ac:dyDescent="0.25">
      <c r="A39" s="2">
        <f t="shared" si="7"/>
        <v>33</v>
      </c>
      <c r="K39" s="29">
        <f t="shared" si="0"/>
        <v>0</v>
      </c>
      <c r="Q39" s="29">
        <f t="shared" si="1"/>
        <v>0</v>
      </c>
      <c r="T39" s="29">
        <f t="shared" si="2"/>
        <v>0</v>
      </c>
      <c r="V39" s="29">
        <f t="shared" si="3"/>
        <v>0</v>
      </c>
      <c r="W39" s="29">
        <f t="shared" si="4"/>
        <v>0</v>
      </c>
      <c r="Y39" s="34">
        <f t="shared" si="8"/>
        <v>0</v>
      </c>
      <c r="Z39" s="34">
        <f t="shared" si="9"/>
        <v>0</v>
      </c>
      <c r="AB39" s="29">
        <f t="shared" si="5"/>
        <v>0</v>
      </c>
      <c r="AC39" s="29">
        <f t="shared" si="6"/>
        <v>0</v>
      </c>
    </row>
    <row r="40" spans="1:29" x14ac:dyDescent="0.25">
      <c r="A40" s="2">
        <f t="shared" si="7"/>
        <v>34</v>
      </c>
      <c r="K40" s="29">
        <f t="shared" si="0"/>
        <v>0</v>
      </c>
      <c r="Q40" s="29">
        <f t="shared" si="1"/>
        <v>0</v>
      </c>
      <c r="T40" s="29">
        <f t="shared" si="2"/>
        <v>0</v>
      </c>
      <c r="V40" s="29">
        <f t="shared" si="3"/>
        <v>0</v>
      </c>
      <c r="W40" s="29">
        <f t="shared" si="4"/>
        <v>0</v>
      </c>
      <c r="Y40" s="34">
        <f t="shared" si="8"/>
        <v>0</v>
      </c>
      <c r="Z40" s="34">
        <f t="shared" si="9"/>
        <v>0</v>
      </c>
      <c r="AB40" s="29">
        <f t="shared" si="5"/>
        <v>0</v>
      </c>
      <c r="AC40" s="29">
        <f t="shared" si="6"/>
        <v>0</v>
      </c>
    </row>
    <row r="41" spans="1:29" x14ac:dyDescent="0.25">
      <c r="A41" s="2">
        <f t="shared" si="7"/>
        <v>35</v>
      </c>
      <c r="K41" s="29">
        <f t="shared" si="0"/>
        <v>0</v>
      </c>
      <c r="Q41" s="29">
        <f t="shared" si="1"/>
        <v>0</v>
      </c>
      <c r="T41" s="29">
        <f t="shared" si="2"/>
        <v>0</v>
      </c>
      <c r="V41" s="29">
        <f t="shared" si="3"/>
        <v>0</v>
      </c>
      <c r="W41" s="29">
        <f t="shared" si="4"/>
        <v>0</v>
      </c>
      <c r="Y41" s="34">
        <f t="shared" si="8"/>
        <v>0</v>
      </c>
      <c r="Z41" s="34">
        <f t="shared" si="9"/>
        <v>0</v>
      </c>
      <c r="AB41" s="29">
        <f t="shared" si="5"/>
        <v>0</v>
      </c>
      <c r="AC41" s="29">
        <f t="shared" si="6"/>
        <v>0</v>
      </c>
    </row>
    <row r="42" spans="1:29" x14ac:dyDescent="0.25">
      <c r="A42" s="2">
        <f t="shared" si="7"/>
        <v>36</v>
      </c>
      <c r="K42" s="29">
        <f t="shared" si="0"/>
        <v>0</v>
      </c>
      <c r="Q42" s="29">
        <f t="shared" si="1"/>
        <v>0</v>
      </c>
      <c r="T42" s="29">
        <f t="shared" si="2"/>
        <v>0</v>
      </c>
      <c r="V42" s="29">
        <f t="shared" si="3"/>
        <v>0</v>
      </c>
      <c r="W42" s="29">
        <f t="shared" si="4"/>
        <v>0</v>
      </c>
      <c r="Y42" s="34">
        <f t="shared" si="8"/>
        <v>0</v>
      </c>
      <c r="Z42" s="34">
        <f t="shared" si="9"/>
        <v>0</v>
      </c>
      <c r="AB42" s="29">
        <f t="shared" si="5"/>
        <v>0</v>
      </c>
      <c r="AC42" s="29">
        <f t="shared" si="6"/>
        <v>0</v>
      </c>
    </row>
    <row r="43" spans="1:29" x14ac:dyDescent="0.25">
      <c r="A43" s="2">
        <f t="shared" si="7"/>
        <v>37</v>
      </c>
      <c r="K43" s="29">
        <f t="shared" si="0"/>
        <v>0</v>
      </c>
      <c r="Q43" s="29">
        <f t="shared" si="1"/>
        <v>0</v>
      </c>
      <c r="T43" s="29">
        <f t="shared" si="2"/>
        <v>0</v>
      </c>
      <c r="V43" s="29">
        <f t="shared" si="3"/>
        <v>0</v>
      </c>
      <c r="W43" s="29">
        <f t="shared" si="4"/>
        <v>0</v>
      </c>
      <c r="Y43" s="34">
        <f t="shared" si="8"/>
        <v>0</v>
      </c>
      <c r="Z43" s="34">
        <f t="shared" si="9"/>
        <v>0</v>
      </c>
      <c r="AB43" s="29">
        <f t="shared" si="5"/>
        <v>0</v>
      </c>
      <c r="AC43" s="29">
        <f t="shared" si="6"/>
        <v>0</v>
      </c>
    </row>
    <row r="44" spans="1:29" x14ac:dyDescent="0.25">
      <c r="A44" s="2">
        <f t="shared" si="7"/>
        <v>38</v>
      </c>
      <c r="K44" s="29">
        <f t="shared" si="0"/>
        <v>0</v>
      </c>
      <c r="Q44" s="29">
        <f t="shared" si="1"/>
        <v>0</v>
      </c>
      <c r="T44" s="29">
        <f t="shared" si="2"/>
        <v>0</v>
      </c>
      <c r="V44" s="29">
        <f t="shared" si="3"/>
        <v>0</v>
      </c>
      <c r="W44" s="29">
        <f t="shared" si="4"/>
        <v>0</v>
      </c>
      <c r="Y44" s="34">
        <f t="shared" si="8"/>
        <v>0</v>
      </c>
      <c r="Z44" s="34">
        <f t="shared" si="9"/>
        <v>0</v>
      </c>
      <c r="AB44" s="29">
        <f t="shared" si="5"/>
        <v>0</v>
      </c>
      <c r="AC44" s="29">
        <f t="shared" si="6"/>
        <v>0</v>
      </c>
    </row>
    <row r="45" spans="1:29" x14ac:dyDescent="0.25">
      <c r="A45" s="2">
        <f t="shared" si="7"/>
        <v>39</v>
      </c>
      <c r="K45" s="29">
        <f t="shared" si="0"/>
        <v>0</v>
      </c>
      <c r="Q45" s="29">
        <f t="shared" si="1"/>
        <v>0</v>
      </c>
      <c r="T45" s="29">
        <f t="shared" si="2"/>
        <v>0</v>
      </c>
      <c r="V45" s="29">
        <f t="shared" si="3"/>
        <v>0</v>
      </c>
      <c r="W45" s="29">
        <f t="shared" si="4"/>
        <v>0</v>
      </c>
      <c r="Y45" s="34">
        <f t="shared" si="8"/>
        <v>0</v>
      </c>
      <c r="Z45" s="34">
        <f t="shared" si="9"/>
        <v>0</v>
      </c>
      <c r="AB45" s="29">
        <f t="shared" si="5"/>
        <v>0</v>
      </c>
      <c r="AC45" s="29">
        <f t="shared" si="6"/>
        <v>0</v>
      </c>
    </row>
    <row r="46" spans="1:29" x14ac:dyDescent="0.25">
      <c r="A46" s="2">
        <f t="shared" si="7"/>
        <v>40</v>
      </c>
      <c r="K46" s="29">
        <f t="shared" si="0"/>
        <v>0</v>
      </c>
      <c r="Q46" s="29">
        <f t="shared" si="1"/>
        <v>0</v>
      </c>
      <c r="T46" s="29">
        <f t="shared" si="2"/>
        <v>0</v>
      </c>
      <c r="V46" s="29">
        <f t="shared" si="3"/>
        <v>0</v>
      </c>
      <c r="W46" s="29">
        <f t="shared" si="4"/>
        <v>0</v>
      </c>
      <c r="Y46" s="34">
        <f t="shared" si="8"/>
        <v>0</v>
      </c>
      <c r="Z46" s="34">
        <f t="shared" si="9"/>
        <v>0</v>
      </c>
      <c r="AB46" s="29">
        <f t="shared" si="5"/>
        <v>0</v>
      </c>
      <c r="AC46" s="29">
        <f t="shared" si="6"/>
        <v>0</v>
      </c>
    </row>
    <row r="47" spans="1:29" x14ac:dyDescent="0.25">
      <c r="A47" s="2">
        <f t="shared" si="7"/>
        <v>41</v>
      </c>
      <c r="K47" s="29">
        <f t="shared" si="0"/>
        <v>0</v>
      </c>
      <c r="Q47" s="29">
        <f t="shared" si="1"/>
        <v>0</v>
      </c>
      <c r="T47" s="29">
        <f t="shared" si="2"/>
        <v>0</v>
      </c>
      <c r="V47" s="29">
        <f t="shared" si="3"/>
        <v>0</v>
      </c>
      <c r="W47" s="29">
        <f t="shared" si="4"/>
        <v>0</v>
      </c>
      <c r="Y47" s="34">
        <f t="shared" si="8"/>
        <v>0</v>
      </c>
      <c r="Z47" s="34">
        <f t="shared" si="9"/>
        <v>0</v>
      </c>
      <c r="AB47" s="29">
        <f t="shared" si="5"/>
        <v>0</v>
      </c>
      <c r="AC47" s="29">
        <f t="shared" si="6"/>
        <v>0</v>
      </c>
    </row>
    <row r="48" spans="1:29" x14ac:dyDescent="0.25">
      <c r="A48" s="2">
        <f t="shared" si="7"/>
        <v>42</v>
      </c>
      <c r="K48" s="29">
        <f t="shared" si="0"/>
        <v>0</v>
      </c>
      <c r="Q48" s="29">
        <f t="shared" si="1"/>
        <v>0</v>
      </c>
      <c r="T48" s="29">
        <f t="shared" si="2"/>
        <v>0</v>
      </c>
      <c r="V48" s="29">
        <f t="shared" si="3"/>
        <v>0</v>
      </c>
      <c r="W48" s="29">
        <f t="shared" si="4"/>
        <v>0</v>
      </c>
      <c r="Y48" s="34">
        <f t="shared" si="8"/>
        <v>0</v>
      </c>
      <c r="Z48" s="34">
        <f t="shared" si="9"/>
        <v>0</v>
      </c>
      <c r="AB48" s="29">
        <f t="shared" si="5"/>
        <v>0</v>
      </c>
      <c r="AC48" s="29">
        <f t="shared" si="6"/>
        <v>0</v>
      </c>
    </row>
    <row r="49" spans="1:40" x14ac:dyDescent="0.25">
      <c r="A49" s="2">
        <f t="shared" si="7"/>
        <v>43</v>
      </c>
      <c r="K49" s="29">
        <f t="shared" si="0"/>
        <v>0</v>
      </c>
      <c r="Q49" s="29">
        <f t="shared" si="1"/>
        <v>0</v>
      </c>
      <c r="T49" s="29">
        <f t="shared" si="2"/>
        <v>0</v>
      </c>
      <c r="V49" s="29">
        <f t="shared" si="3"/>
        <v>0</v>
      </c>
      <c r="W49" s="29">
        <f t="shared" si="4"/>
        <v>0</v>
      </c>
      <c r="Y49" s="34">
        <f t="shared" si="8"/>
        <v>0</v>
      </c>
      <c r="Z49" s="34">
        <f t="shared" si="9"/>
        <v>0</v>
      </c>
      <c r="AB49" s="29">
        <f t="shared" si="5"/>
        <v>0</v>
      </c>
      <c r="AC49" s="29">
        <f t="shared" si="6"/>
        <v>0</v>
      </c>
    </row>
    <row r="50" spans="1:40" x14ac:dyDescent="0.25">
      <c r="A50" s="2">
        <f t="shared" si="7"/>
        <v>44</v>
      </c>
      <c r="K50" s="29">
        <f t="shared" si="0"/>
        <v>0</v>
      </c>
      <c r="Q50" s="29">
        <f t="shared" si="1"/>
        <v>0</v>
      </c>
      <c r="T50" s="29">
        <f t="shared" si="2"/>
        <v>0</v>
      </c>
      <c r="V50" s="29">
        <f t="shared" si="3"/>
        <v>0</v>
      </c>
      <c r="W50" s="29">
        <f t="shared" si="4"/>
        <v>0</v>
      </c>
      <c r="Y50" s="34">
        <f t="shared" si="8"/>
        <v>0</v>
      </c>
      <c r="Z50" s="34">
        <f t="shared" si="9"/>
        <v>0</v>
      </c>
      <c r="AB50" s="29">
        <f t="shared" si="5"/>
        <v>0</v>
      </c>
      <c r="AC50" s="29">
        <f t="shared" si="6"/>
        <v>0</v>
      </c>
    </row>
    <row r="51" spans="1:40" x14ac:dyDescent="0.25">
      <c r="A51" s="2">
        <f t="shared" si="7"/>
        <v>45</v>
      </c>
      <c r="K51" s="29">
        <f t="shared" si="0"/>
        <v>0</v>
      </c>
      <c r="Q51" s="29">
        <f t="shared" si="1"/>
        <v>0</v>
      </c>
      <c r="T51" s="29">
        <f t="shared" si="2"/>
        <v>0</v>
      </c>
      <c r="V51" s="29">
        <f t="shared" si="3"/>
        <v>0</v>
      </c>
      <c r="W51" s="29">
        <f t="shared" si="4"/>
        <v>0</v>
      </c>
      <c r="Y51" s="34">
        <f t="shared" si="8"/>
        <v>0</v>
      </c>
      <c r="Z51" s="34">
        <f t="shared" si="9"/>
        <v>0</v>
      </c>
      <c r="AB51" s="29">
        <f t="shared" si="5"/>
        <v>0</v>
      </c>
      <c r="AC51" s="29">
        <f t="shared" si="6"/>
        <v>0</v>
      </c>
    </row>
    <row r="52" spans="1:40" ht="5.0999999999999996" customHeight="1" x14ac:dyDescent="0.25"/>
    <row r="53" spans="1:40" s="31" customFormat="1" ht="15.75" thickBot="1" x14ac:dyDescent="0.3">
      <c r="A53" s="8"/>
      <c r="B53" s="7"/>
      <c r="C53" s="7" t="s">
        <v>12</v>
      </c>
      <c r="D53" s="7"/>
      <c r="E53" s="7"/>
      <c r="F53" s="78">
        <f t="shared" ref="F53:J53" si="10">SUM(F7:F52)</f>
        <v>0</v>
      </c>
      <c r="G53" s="78">
        <f t="shared" si="10"/>
        <v>0</v>
      </c>
      <c r="H53" s="78">
        <f t="shared" si="10"/>
        <v>0</v>
      </c>
      <c r="I53" s="78">
        <f t="shared" si="10"/>
        <v>0</v>
      </c>
      <c r="J53" s="78">
        <f t="shared" si="10"/>
        <v>0</v>
      </c>
      <c r="K53" s="78">
        <f>SUM(K7:K52)</f>
        <v>0</v>
      </c>
      <c r="L53" s="151"/>
      <c r="M53" s="78">
        <f>SUM(M7:M52)</f>
        <v>0</v>
      </c>
      <c r="N53" s="78">
        <f>SUM(N7:N52)</f>
        <v>0</v>
      </c>
      <c r="O53" s="78">
        <f>SUM(O7:O52)</f>
        <v>0</v>
      </c>
      <c r="P53" s="78">
        <f>SUM(P7:P52)</f>
        <v>0</v>
      </c>
      <c r="Q53" s="78">
        <f>SUM(Q7:Q52)</f>
        <v>0</v>
      </c>
      <c r="R53" s="17"/>
      <c r="S53" s="17"/>
      <c r="T53" s="17"/>
      <c r="U53" s="17"/>
      <c r="V53" s="78">
        <f>SUM(V7:V52)</f>
        <v>0</v>
      </c>
      <c r="W53" s="78">
        <f>SUM(W7:W52)</f>
        <v>0</v>
      </c>
      <c r="X53" s="17"/>
      <c r="Y53" s="75"/>
      <c r="Z53" s="75"/>
      <c r="AA53" s="17"/>
      <c r="AB53" s="78">
        <f>SUM(AB7:AB52)</f>
        <v>0</v>
      </c>
      <c r="AC53" s="78">
        <f>SUM(AC7:AC52)</f>
        <v>0</v>
      </c>
      <c r="AD53" s="17"/>
      <c r="AE53" s="17"/>
      <c r="AF53" s="17"/>
      <c r="AG53" s="17"/>
      <c r="AH53" s="17"/>
      <c r="AI53" s="17"/>
      <c r="AJ53" s="17"/>
      <c r="AK53" s="17"/>
      <c r="AL53" s="17"/>
      <c r="AM53" s="17"/>
      <c r="AN53" s="17"/>
    </row>
    <row r="54" spans="1:40" s="31" customFormat="1" ht="15.75" thickTop="1" x14ac:dyDescent="0.25">
      <c r="A54" s="8"/>
      <c r="B54" s="7"/>
      <c r="C54" s="7"/>
      <c r="D54" s="7"/>
      <c r="E54" s="7"/>
      <c r="F54" s="17"/>
      <c r="G54" s="17"/>
      <c r="H54" s="9" t="s">
        <v>36</v>
      </c>
      <c r="I54" s="9"/>
      <c r="J54" s="17"/>
      <c r="K54" s="9" t="s">
        <v>35</v>
      </c>
      <c r="L54" s="17"/>
      <c r="M54" s="17"/>
      <c r="N54" s="17"/>
      <c r="O54" s="17"/>
      <c r="P54" s="17"/>
      <c r="Q54" s="9" t="s">
        <v>35</v>
      </c>
      <c r="R54" s="17"/>
      <c r="S54" s="17"/>
      <c r="T54" s="17"/>
      <c r="U54" s="17"/>
      <c r="V54" s="9" t="s">
        <v>37</v>
      </c>
      <c r="W54" s="9" t="s">
        <v>37</v>
      </c>
      <c r="X54" s="17"/>
      <c r="Y54" s="75"/>
      <c r="Z54" s="75"/>
      <c r="AA54" s="17"/>
      <c r="AB54" s="17"/>
      <c r="AC54" s="17"/>
      <c r="AD54" s="17"/>
      <c r="AE54" s="17"/>
      <c r="AF54" s="17"/>
      <c r="AG54" s="17"/>
      <c r="AH54" s="17"/>
      <c r="AI54" s="17"/>
      <c r="AJ54" s="17"/>
      <c r="AK54" s="17"/>
      <c r="AL54" s="17"/>
      <c r="AM54" s="17"/>
      <c r="AN54" s="17"/>
    </row>
    <row r="56" spans="1:40" s="31" customFormat="1" ht="15.75" customHeight="1" thickBot="1" x14ac:dyDescent="0.3">
      <c r="A56" s="8" t="s">
        <v>13</v>
      </c>
      <c r="B56" s="7"/>
      <c r="C56" s="7"/>
      <c r="D56" s="7"/>
      <c r="E56" s="7"/>
      <c r="F56" s="20"/>
      <c r="G56" s="20"/>
      <c r="H56" s="20"/>
      <c r="I56" s="20"/>
      <c r="J56" s="20"/>
      <c r="K56" s="41">
        <f>COUNTIF(K7:K51,"&gt;0")</f>
        <v>0</v>
      </c>
      <c r="L56" s="20"/>
      <c r="M56" s="20"/>
      <c r="N56" s="20"/>
      <c r="O56" s="20"/>
      <c r="P56" s="20"/>
      <c r="Q56" s="41">
        <f>COUNTIF(Q7:Q51,"&gt;0")</f>
        <v>0</v>
      </c>
      <c r="R56" s="17"/>
      <c r="S56" s="17"/>
      <c r="T56" s="139" t="s">
        <v>147</v>
      </c>
      <c r="U56" s="139"/>
      <c r="V56" s="139"/>
      <c r="W56" s="139"/>
      <c r="X56" s="139"/>
      <c r="Y56" s="138"/>
      <c r="Z56" s="138"/>
      <c r="AA56" s="139"/>
      <c r="AB56" s="139"/>
      <c r="AC56" s="139"/>
      <c r="AD56" s="17"/>
      <c r="AE56" s="17"/>
      <c r="AF56" s="17"/>
      <c r="AG56" s="17"/>
      <c r="AH56" s="17"/>
      <c r="AI56" s="17"/>
      <c r="AJ56" s="17"/>
      <c r="AK56" s="17"/>
      <c r="AL56" s="17"/>
      <c r="AM56" s="17"/>
      <c r="AN56" s="17"/>
    </row>
    <row r="57" spans="1:40" ht="15.75" customHeight="1" thickTop="1" thickBot="1" x14ac:dyDescent="0.3">
      <c r="K57" s="9" t="s">
        <v>14</v>
      </c>
      <c r="Q57" s="9" t="s">
        <v>14</v>
      </c>
      <c r="T57" s="139"/>
      <c r="U57" s="139"/>
      <c r="V57" s="146">
        <f>V53*(1+$W$2)</f>
        <v>0</v>
      </c>
      <c r="W57" s="146">
        <f>W53*(1+$W$2)</f>
        <v>0</v>
      </c>
      <c r="X57" s="139"/>
      <c r="Y57" s="138"/>
      <c r="Z57" s="138"/>
      <c r="AA57" s="139"/>
      <c r="AB57" s="147">
        <f>AB53*(1+$W$2)</f>
        <v>0</v>
      </c>
      <c r="AC57" s="147">
        <f>AC53*(1+$W$2)</f>
        <v>0</v>
      </c>
    </row>
    <row r="58" spans="1:40" ht="15.75" customHeight="1" thickTop="1" x14ac:dyDescent="0.25">
      <c r="K58" s="21" t="s">
        <v>51</v>
      </c>
      <c r="Q58" s="21" t="s">
        <v>51</v>
      </c>
      <c r="T58" s="139"/>
      <c r="U58" s="139"/>
      <c r="V58" s="139"/>
      <c r="W58" s="139"/>
      <c r="X58" s="139"/>
      <c r="Y58" s="138"/>
      <c r="Z58" s="138"/>
      <c r="AA58" s="139"/>
      <c r="AB58" s="139"/>
      <c r="AC58" s="139"/>
    </row>
    <row r="59" spans="1:40" x14ac:dyDescent="0.25">
      <c r="K59" s="21" t="s">
        <v>52</v>
      </c>
      <c r="Q59" s="21" t="s">
        <v>52</v>
      </c>
      <c r="T59" s="139"/>
      <c r="U59" s="139"/>
      <c r="V59" s="139"/>
      <c r="W59" s="139"/>
      <c r="X59" s="139"/>
      <c r="Y59" s="138"/>
      <c r="Z59" s="138"/>
      <c r="AA59" s="139"/>
      <c r="AB59" s="139"/>
      <c r="AC59" s="139"/>
    </row>
    <row r="60" spans="1:40" x14ac:dyDescent="0.25">
      <c r="A60" s="9" t="s">
        <v>35</v>
      </c>
      <c r="B60" s="10" t="s">
        <v>38</v>
      </c>
      <c r="C60" s="10"/>
      <c r="D60" s="10"/>
      <c r="E60" s="10"/>
      <c r="F60" s="22"/>
      <c r="G60" s="23"/>
      <c r="H60" s="23"/>
      <c r="I60" s="23"/>
      <c r="J60" s="23"/>
      <c r="K60" s="23"/>
      <c r="L60" s="23"/>
      <c r="M60" s="23"/>
      <c r="N60" s="23"/>
      <c r="O60" s="23"/>
    </row>
    <row r="61" spans="1:40" x14ac:dyDescent="0.25">
      <c r="A61" s="9" t="s">
        <v>37</v>
      </c>
      <c r="B61" s="10" t="s">
        <v>204</v>
      </c>
      <c r="C61" s="10"/>
      <c r="D61" s="10"/>
      <c r="E61" s="10"/>
      <c r="F61" s="22"/>
      <c r="G61" s="23"/>
      <c r="H61" s="23"/>
      <c r="I61" s="23"/>
      <c r="J61" s="23"/>
      <c r="K61" s="23"/>
      <c r="L61" s="23"/>
      <c r="M61" s="23"/>
      <c r="N61" s="23"/>
      <c r="O61" s="23"/>
    </row>
    <row r="62" spans="1:40" x14ac:dyDescent="0.25">
      <c r="A62" s="9" t="s">
        <v>36</v>
      </c>
      <c r="B62" s="10" t="s">
        <v>205</v>
      </c>
      <c r="C62" s="10"/>
      <c r="D62" s="10"/>
      <c r="E62" s="10"/>
      <c r="F62" s="22"/>
      <c r="G62" s="23"/>
      <c r="H62" s="23"/>
      <c r="I62" s="23"/>
      <c r="J62" s="23"/>
      <c r="K62" s="23"/>
      <c r="L62" s="23"/>
      <c r="M62" s="23"/>
      <c r="N62" s="23"/>
      <c r="O62" s="23"/>
    </row>
    <row r="63" spans="1:40" x14ac:dyDescent="0.25">
      <c r="A63" s="9" t="s">
        <v>14</v>
      </c>
      <c r="B63" s="10" t="s">
        <v>39</v>
      </c>
      <c r="C63" s="10"/>
      <c r="D63" s="10"/>
      <c r="E63" s="10"/>
      <c r="F63" s="22"/>
      <c r="G63" s="23"/>
      <c r="H63" s="23"/>
      <c r="I63" s="23"/>
      <c r="J63" s="23"/>
      <c r="K63" s="23"/>
      <c r="L63" s="23"/>
      <c r="M63" s="23"/>
      <c r="N63" s="23"/>
      <c r="O63" s="23"/>
    </row>
    <row r="64" spans="1:40" x14ac:dyDescent="0.25">
      <c r="B64" s="11"/>
      <c r="C64" s="11"/>
      <c r="D64" s="11"/>
      <c r="E64" s="11"/>
      <c r="F64" s="23"/>
      <c r="G64" s="23"/>
      <c r="H64" s="23"/>
      <c r="I64" s="23"/>
      <c r="J64" s="23"/>
      <c r="K64" s="23"/>
      <c r="L64" s="23"/>
      <c r="M64" s="23"/>
      <c r="N64" s="23"/>
      <c r="O64" s="23"/>
    </row>
    <row r="65" spans="2:15" x14ac:dyDescent="0.25">
      <c r="B65" s="11"/>
      <c r="C65" s="11"/>
      <c r="D65" s="11"/>
      <c r="E65" s="11"/>
      <c r="F65" s="23"/>
      <c r="G65" s="23"/>
      <c r="H65" s="23"/>
      <c r="I65" s="23"/>
      <c r="J65" s="23"/>
      <c r="K65" s="23"/>
      <c r="L65" s="23"/>
      <c r="M65" s="23"/>
      <c r="N65" s="23"/>
      <c r="O65" s="23"/>
    </row>
    <row r="66" spans="2:15" x14ac:dyDescent="0.25">
      <c r="B66" s="11"/>
      <c r="C66" s="11"/>
      <c r="D66" s="11"/>
      <c r="E66" s="11"/>
      <c r="F66" s="23"/>
      <c r="G66" s="23"/>
      <c r="H66" s="23"/>
      <c r="I66" s="23"/>
      <c r="J66" s="23"/>
      <c r="K66" s="23"/>
      <c r="L66" s="23"/>
      <c r="M66" s="23"/>
      <c r="N66" s="23"/>
      <c r="O66" s="23"/>
    </row>
    <row r="67" spans="2:15" x14ac:dyDescent="0.25">
      <c r="B67" s="11"/>
      <c r="C67" s="11"/>
      <c r="D67" s="11"/>
      <c r="E67" s="11"/>
      <c r="F67" s="23"/>
      <c r="G67" s="23"/>
      <c r="H67" s="23"/>
      <c r="I67" s="23"/>
      <c r="J67" s="23"/>
      <c r="K67" s="23"/>
      <c r="L67" s="23"/>
      <c r="M67" s="23"/>
      <c r="N67" s="23"/>
      <c r="O67" s="23"/>
    </row>
    <row r="68" spans="2:15" x14ac:dyDescent="0.25">
      <c r="B68" s="11"/>
      <c r="C68" s="11"/>
      <c r="D68" s="11"/>
      <c r="E68" s="11"/>
      <c r="F68" s="23"/>
      <c r="G68" s="23"/>
      <c r="H68" s="23"/>
      <c r="I68" s="23"/>
      <c r="J68" s="23"/>
      <c r="K68" s="23"/>
      <c r="L68" s="23"/>
      <c r="M68" s="23"/>
      <c r="N68" s="23"/>
      <c r="O68" s="23"/>
    </row>
    <row r="69" spans="2:15" x14ac:dyDescent="0.25">
      <c r="B69" s="11"/>
      <c r="C69" s="11"/>
      <c r="D69" s="11"/>
      <c r="E69" s="11"/>
      <c r="F69" s="23"/>
      <c r="G69" s="23"/>
      <c r="H69" s="23"/>
      <c r="I69" s="23"/>
      <c r="J69" s="23"/>
      <c r="K69" s="23"/>
      <c r="L69" s="23"/>
      <c r="M69" s="23"/>
      <c r="N69" s="23"/>
      <c r="O69" s="23"/>
    </row>
    <row r="70" spans="2:15" x14ac:dyDescent="0.25">
      <c r="B70" s="11"/>
      <c r="C70" s="11"/>
      <c r="D70" s="11"/>
      <c r="E70" s="11"/>
      <c r="F70" s="23"/>
      <c r="G70" s="23"/>
      <c r="H70" s="23"/>
      <c r="I70" s="23"/>
      <c r="J70" s="23"/>
      <c r="K70" s="23"/>
      <c r="L70" s="23"/>
      <c r="M70" s="23"/>
      <c r="N70" s="23"/>
      <c r="O70" s="23"/>
    </row>
  </sheetData>
  <mergeCells count="7">
    <mergeCell ref="AB5:AC5"/>
    <mergeCell ref="Y5:Z5"/>
    <mergeCell ref="F1:K2"/>
    <mergeCell ref="M5:Q5"/>
    <mergeCell ref="S5:T5"/>
    <mergeCell ref="V5:W5"/>
    <mergeCell ref="F5:K5"/>
  </mergeCells>
  <pageMargins left="0.7" right="0.7" top="0.25" bottom="0" header="0.3" footer="0.3"/>
  <pageSetup paperSize="5" scale="48" fitToHeight="0" orientation="landscape"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AC55-8545-4E13-BAAE-8D8FC24FF121}">
  <sheetPr>
    <tabColor rgb="FFB9D5FF"/>
  </sheetPr>
  <dimension ref="A1:U262"/>
  <sheetViews>
    <sheetView view="pageBreakPreview" topLeftCell="A35" zoomScale="87" zoomScaleNormal="57" zoomScaleSheetLayoutView="87" workbookViewId="0">
      <selection activeCell="F11" sqref="F11"/>
    </sheetView>
  </sheetViews>
  <sheetFormatPr defaultRowHeight="15" x14ac:dyDescent="0.25"/>
  <cols>
    <col min="1" max="1" width="3.7109375" customWidth="1"/>
    <col min="2" max="2" width="6.140625" customWidth="1"/>
    <col min="3" max="3" width="95.28515625" customWidth="1"/>
  </cols>
  <sheetData>
    <row r="1" spans="1:13" x14ac:dyDescent="0.25">
      <c r="A1" t="s">
        <v>0</v>
      </c>
    </row>
    <row r="2" spans="1:13" x14ac:dyDescent="0.25">
      <c r="A2" t="s">
        <v>256</v>
      </c>
    </row>
    <row r="3" spans="1:13" x14ac:dyDescent="0.25">
      <c r="A3" t="s">
        <v>153</v>
      </c>
    </row>
    <row r="5" spans="1:13" x14ac:dyDescent="0.25">
      <c r="A5" s="2" t="s">
        <v>71</v>
      </c>
      <c r="B5" s="2"/>
    </row>
    <row r="6" spans="1:13" x14ac:dyDescent="0.25">
      <c r="A6" s="194" t="s">
        <v>2</v>
      </c>
      <c r="B6" s="194" t="s">
        <v>3</v>
      </c>
      <c r="C6" s="195"/>
      <c r="D6" s="31"/>
    </row>
    <row r="7" spans="1:13" ht="30" x14ac:dyDescent="0.25">
      <c r="A7" s="194"/>
      <c r="B7" s="194" t="s">
        <v>4</v>
      </c>
      <c r="C7" s="196" t="s">
        <v>170</v>
      </c>
    </row>
    <row r="8" spans="1:13" x14ac:dyDescent="0.25">
      <c r="A8" s="194"/>
      <c r="B8" s="194"/>
      <c r="C8" s="196"/>
    </row>
    <row r="9" spans="1:13" ht="73.5" customHeight="1" x14ac:dyDescent="0.25">
      <c r="A9" s="194"/>
      <c r="B9" s="194" t="s">
        <v>5</v>
      </c>
      <c r="C9" s="196" t="s">
        <v>241</v>
      </c>
    </row>
    <row r="10" spans="1:13" ht="15" customHeight="1" x14ac:dyDescent="0.25">
      <c r="A10" s="194"/>
      <c r="B10" s="194"/>
      <c r="C10" s="196"/>
    </row>
    <row r="11" spans="1:13" ht="75.75" customHeight="1" x14ac:dyDescent="0.25">
      <c r="A11" s="194"/>
      <c r="B11" s="194" t="s">
        <v>6</v>
      </c>
      <c r="C11" s="196" t="s">
        <v>220</v>
      </c>
      <c r="M11" s="60"/>
    </row>
    <row r="12" spans="1:13" ht="15" customHeight="1" x14ac:dyDescent="0.25">
      <c r="A12" s="194"/>
      <c r="B12" s="194"/>
      <c r="C12" s="196"/>
      <c r="M12" s="60"/>
    </row>
    <row r="13" spans="1:13" ht="30" x14ac:dyDescent="0.25">
      <c r="A13" s="194"/>
      <c r="B13" s="194" t="s">
        <v>7</v>
      </c>
      <c r="C13" s="35" t="s">
        <v>162</v>
      </c>
      <c r="L13" s="60"/>
    </row>
    <row r="14" spans="1:13" x14ac:dyDescent="0.25">
      <c r="A14" s="194"/>
      <c r="B14" s="194"/>
      <c r="C14" s="35"/>
      <c r="L14" s="60"/>
    </row>
    <row r="15" spans="1:13" x14ac:dyDescent="0.25">
      <c r="A15" s="194" t="s">
        <v>28</v>
      </c>
      <c r="B15" s="194"/>
      <c r="C15" s="35"/>
    </row>
    <row r="16" spans="1:13" ht="15" customHeight="1" x14ac:dyDescent="0.25">
      <c r="A16" s="194"/>
      <c r="B16" s="194" t="s">
        <v>4</v>
      </c>
      <c r="C16" s="196" t="s">
        <v>31</v>
      </c>
    </row>
    <row r="17" spans="1:21" x14ac:dyDescent="0.25">
      <c r="A17" s="194"/>
      <c r="B17" s="194"/>
      <c r="C17" s="196"/>
    </row>
    <row r="18" spans="1:21" x14ac:dyDescent="0.25">
      <c r="A18" s="194"/>
      <c r="B18" s="194" t="s">
        <v>29</v>
      </c>
      <c r="C18" s="35" t="s">
        <v>163</v>
      </c>
    </row>
    <row r="19" spans="1:21" x14ac:dyDescent="0.25">
      <c r="A19" s="194"/>
      <c r="B19" s="194"/>
      <c r="C19" s="35"/>
    </row>
    <row r="20" spans="1:21" ht="59.25" customHeight="1" x14ac:dyDescent="0.25">
      <c r="A20" s="194"/>
      <c r="B20" s="198" t="s">
        <v>145</v>
      </c>
      <c r="C20" s="199" t="s">
        <v>240</v>
      </c>
    </row>
    <row r="21" spans="1:21" ht="15" customHeight="1" x14ac:dyDescent="0.25">
      <c r="A21" s="194"/>
      <c r="B21" s="198"/>
      <c r="C21" s="199"/>
    </row>
    <row r="22" spans="1:21" x14ac:dyDescent="0.25">
      <c r="A22" t="s">
        <v>8</v>
      </c>
    </row>
    <row r="23" spans="1:21" x14ac:dyDescent="0.25">
      <c r="B23" s="198" t="s">
        <v>104</v>
      </c>
      <c r="C23" s="13" t="s">
        <v>167</v>
      </c>
    </row>
    <row r="24" spans="1:21" x14ac:dyDescent="0.25">
      <c r="B24" s="198"/>
      <c r="C24" s="13"/>
    </row>
    <row r="25" spans="1:21" ht="30" x14ac:dyDescent="0.25">
      <c r="B25" s="198" t="s">
        <v>29</v>
      </c>
      <c r="C25" s="35" t="s">
        <v>168</v>
      </c>
      <c r="D25" s="46"/>
    </row>
    <row r="26" spans="1:21" x14ac:dyDescent="0.25">
      <c r="B26" s="198"/>
      <c r="C26" s="35"/>
      <c r="D26" s="46"/>
    </row>
    <row r="27" spans="1:21" s="35" customFormat="1" ht="45" x14ac:dyDescent="0.25">
      <c r="B27" s="200" t="s">
        <v>105</v>
      </c>
      <c r="C27" s="35" t="s">
        <v>206</v>
      </c>
      <c r="D27" s="46"/>
      <c r="I27" s="201"/>
    </row>
    <row r="28" spans="1:21" s="35" customFormat="1" x14ac:dyDescent="0.25">
      <c r="B28" s="200"/>
      <c r="D28" s="46"/>
      <c r="I28" s="201"/>
    </row>
    <row r="29" spans="1:21" s="35" customFormat="1" ht="93" customHeight="1" x14ac:dyDescent="0.25">
      <c r="B29" s="200" t="s">
        <v>75</v>
      </c>
      <c r="C29" s="35" t="s">
        <v>245</v>
      </c>
      <c r="D29" s="232"/>
      <c r="E29" s="232"/>
      <c r="F29" s="232"/>
      <c r="G29" s="232"/>
      <c r="H29" s="232"/>
    </row>
    <row r="30" spans="1:21" s="35" customFormat="1" x14ac:dyDescent="0.25">
      <c r="B30" s="200"/>
      <c r="D30" s="208"/>
      <c r="U30" s="72"/>
    </row>
    <row r="31" spans="1:21" s="35" customFormat="1" ht="67.5" customHeight="1" x14ac:dyDescent="0.25">
      <c r="B31" s="200" t="s">
        <v>106</v>
      </c>
      <c r="C31" s="237" t="s">
        <v>257</v>
      </c>
      <c r="D31" s="232"/>
      <c r="E31" s="232"/>
      <c r="F31" s="232"/>
      <c r="G31" s="232"/>
      <c r="H31" s="232"/>
      <c r="I31" s="72"/>
      <c r="J31" s="72"/>
      <c r="K31" s="72"/>
      <c r="L31" s="72"/>
      <c r="M31" s="72"/>
      <c r="N31" s="72"/>
      <c r="O31" s="72"/>
      <c r="P31" s="72"/>
    </row>
    <row r="32" spans="1:21" s="35" customFormat="1" x14ac:dyDescent="0.25">
      <c r="B32" s="200"/>
      <c r="G32" s="72"/>
      <c r="H32" s="72"/>
      <c r="I32" s="72"/>
      <c r="J32" s="72"/>
      <c r="K32" s="72"/>
      <c r="L32" s="72"/>
      <c r="M32" s="72"/>
      <c r="N32" s="72"/>
      <c r="O32" s="72"/>
      <c r="P32" s="72"/>
    </row>
    <row r="33" spans="2:19" s="35" customFormat="1" ht="45" x14ac:dyDescent="0.25">
      <c r="B33" s="200" t="s">
        <v>107</v>
      </c>
      <c r="C33" s="35" t="s">
        <v>169</v>
      </c>
      <c r="D33" s="46"/>
      <c r="N33" s="72"/>
    </row>
    <row r="34" spans="2:19" s="35" customFormat="1" x14ac:dyDescent="0.25">
      <c r="B34" s="200"/>
      <c r="D34" s="46"/>
      <c r="N34" s="72"/>
    </row>
    <row r="35" spans="2:19" s="35" customFormat="1" ht="30" x14ac:dyDescent="0.25">
      <c r="B35" s="200" t="s">
        <v>108</v>
      </c>
      <c r="C35" s="35" t="s">
        <v>134</v>
      </c>
    </row>
    <row r="36" spans="2:19" s="35" customFormat="1" x14ac:dyDescent="0.25">
      <c r="B36" s="200"/>
    </row>
    <row r="37" spans="2:19" s="35" customFormat="1" ht="76.5" customHeight="1" x14ac:dyDescent="0.25">
      <c r="B37" s="200" t="s">
        <v>109</v>
      </c>
      <c r="C37" s="35" t="s">
        <v>249</v>
      </c>
      <c r="D37"/>
      <c r="S37" s="60"/>
    </row>
    <row r="38" spans="2:19" s="35" customFormat="1" ht="15" customHeight="1" x14ac:dyDescent="0.25">
      <c r="B38" s="200"/>
      <c r="D38"/>
      <c r="S38" s="60"/>
    </row>
    <row r="39" spans="2:19" s="35" customFormat="1" ht="45" x14ac:dyDescent="0.25">
      <c r="B39" s="200" t="s">
        <v>110</v>
      </c>
      <c r="C39" s="35" t="s">
        <v>246</v>
      </c>
    </row>
    <row r="40" spans="2:19" s="35" customFormat="1" x14ac:dyDescent="0.25">
      <c r="B40" s="200"/>
    </row>
    <row r="41" spans="2:19" s="35" customFormat="1" ht="75" x14ac:dyDescent="0.25">
      <c r="B41" s="200" t="s">
        <v>111</v>
      </c>
      <c r="C41" s="35" t="s">
        <v>247</v>
      </c>
    </row>
    <row r="42" spans="2:19" s="35" customFormat="1" x14ac:dyDescent="0.25"/>
    <row r="43" spans="2:19" s="35" customFormat="1" x14ac:dyDescent="0.25"/>
    <row r="44" spans="2:19" s="35" customFormat="1" x14ac:dyDescent="0.25"/>
    <row r="45" spans="2:19" s="35" customFormat="1" x14ac:dyDescent="0.25"/>
    <row r="46" spans="2:19" s="35" customFormat="1" x14ac:dyDescent="0.25"/>
    <row r="47" spans="2:19" s="35" customFormat="1" x14ac:dyDescent="0.25"/>
    <row r="48" spans="2:19"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row r="59" s="35" customFormat="1" x14ac:dyDescent="0.25"/>
    <row r="60" s="35" customFormat="1" x14ac:dyDescent="0.25"/>
    <row r="61" s="35" customFormat="1" x14ac:dyDescent="0.25"/>
    <row r="62" s="35" customFormat="1" x14ac:dyDescent="0.25"/>
    <row r="63" s="35" customFormat="1" x14ac:dyDescent="0.25"/>
    <row r="64" s="35" customFormat="1" x14ac:dyDescent="0.25"/>
    <row r="65" s="35" customFormat="1" x14ac:dyDescent="0.25"/>
    <row r="66" s="35" customFormat="1" x14ac:dyDescent="0.25"/>
    <row r="67" s="35" customFormat="1" x14ac:dyDescent="0.25"/>
    <row r="68" s="35" customFormat="1" x14ac:dyDescent="0.25"/>
    <row r="69" s="35" customFormat="1" x14ac:dyDescent="0.25"/>
    <row r="70" s="35" customFormat="1" x14ac:dyDescent="0.25"/>
    <row r="71" s="35" customFormat="1" x14ac:dyDescent="0.25"/>
    <row r="72" s="35" customFormat="1" x14ac:dyDescent="0.25"/>
    <row r="73" s="35" customFormat="1" x14ac:dyDescent="0.25"/>
    <row r="74" s="35" customFormat="1" x14ac:dyDescent="0.25"/>
    <row r="75" s="35" customFormat="1" x14ac:dyDescent="0.25"/>
    <row r="76" s="35" customFormat="1" x14ac:dyDescent="0.25"/>
    <row r="77" s="35" customFormat="1" x14ac:dyDescent="0.25"/>
    <row r="78" s="35" customFormat="1" x14ac:dyDescent="0.25"/>
    <row r="79" s="35" customFormat="1" x14ac:dyDescent="0.25"/>
    <row r="80" s="35" customFormat="1" x14ac:dyDescent="0.25"/>
    <row r="81" s="35" customFormat="1" x14ac:dyDescent="0.25"/>
    <row r="82" s="35" customFormat="1" x14ac:dyDescent="0.25"/>
    <row r="83" s="35" customFormat="1" x14ac:dyDescent="0.25"/>
    <row r="84" s="35" customFormat="1" x14ac:dyDescent="0.25"/>
    <row r="85" s="35" customFormat="1" x14ac:dyDescent="0.25"/>
    <row r="86" s="35" customFormat="1" x14ac:dyDescent="0.25"/>
    <row r="87" s="35" customFormat="1" x14ac:dyDescent="0.25"/>
    <row r="88" s="35" customFormat="1" x14ac:dyDescent="0.25"/>
    <row r="89" s="35" customFormat="1" x14ac:dyDescent="0.25"/>
    <row r="90" s="35" customFormat="1" x14ac:dyDescent="0.25"/>
    <row r="91" s="35" customFormat="1" x14ac:dyDescent="0.25"/>
    <row r="92" s="35" customFormat="1" x14ac:dyDescent="0.25"/>
    <row r="93" s="35" customFormat="1" x14ac:dyDescent="0.25"/>
    <row r="94" s="35" customFormat="1" x14ac:dyDescent="0.25"/>
    <row r="95" s="35" customFormat="1" x14ac:dyDescent="0.25"/>
    <row r="96" s="35" customFormat="1" x14ac:dyDescent="0.25"/>
    <row r="97" s="35" customFormat="1" x14ac:dyDescent="0.25"/>
    <row r="98" s="35" customFormat="1" x14ac:dyDescent="0.25"/>
    <row r="99" s="35" customFormat="1" x14ac:dyDescent="0.25"/>
    <row r="100" s="35" customFormat="1" x14ac:dyDescent="0.25"/>
    <row r="101" s="35" customFormat="1" x14ac:dyDescent="0.25"/>
    <row r="102" s="35" customFormat="1" x14ac:dyDescent="0.25"/>
    <row r="103" s="35" customFormat="1" x14ac:dyDescent="0.25"/>
    <row r="104" s="35" customFormat="1" x14ac:dyDescent="0.25"/>
    <row r="105" s="35" customFormat="1" x14ac:dyDescent="0.25"/>
    <row r="106" s="35" customFormat="1" x14ac:dyDescent="0.25"/>
    <row r="107" s="35" customFormat="1" x14ac:dyDescent="0.25"/>
    <row r="108" s="35" customFormat="1" x14ac:dyDescent="0.25"/>
    <row r="109" s="35" customFormat="1" x14ac:dyDescent="0.25"/>
    <row r="110" s="35" customFormat="1" x14ac:dyDescent="0.25"/>
    <row r="111" s="35" customFormat="1" x14ac:dyDescent="0.25"/>
    <row r="112" s="35" customFormat="1" x14ac:dyDescent="0.25"/>
    <row r="113" s="35" customFormat="1" x14ac:dyDescent="0.25"/>
    <row r="114" s="35" customFormat="1" x14ac:dyDescent="0.25"/>
    <row r="115" s="35" customFormat="1" x14ac:dyDescent="0.25"/>
    <row r="116" s="35" customFormat="1" x14ac:dyDescent="0.25"/>
    <row r="117" s="35" customFormat="1" x14ac:dyDescent="0.25"/>
    <row r="118" s="35" customFormat="1" x14ac:dyDescent="0.25"/>
    <row r="119" s="35" customFormat="1" x14ac:dyDescent="0.25"/>
    <row r="120" s="35" customFormat="1" x14ac:dyDescent="0.25"/>
    <row r="121" s="35" customFormat="1" x14ac:dyDescent="0.25"/>
    <row r="122" s="35" customFormat="1" x14ac:dyDescent="0.25"/>
    <row r="123" s="35" customFormat="1" x14ac:dyDescent="0.25"/>
    <row r="124" s="35" customFormat="1" x14ac:dyDescent="0.25"/>
    <row r="125" s="35" customFormat="1" x14ac:dyDescent="0.25"/>
    <row r="126" s="35" customFormat="1" x14ac:dyDescent="0.25"/>
    <row r="127" s="35" customFormat="1" x14ac:dyDescent="0.25"/>
    <row r="128" s="35" customFormat="1" x14ac:dyDescent="0.25"/>
    <row r="129" s="35" customFormat="1" x14ac:dyDescent="0.25"/>
    <row r="130" s="35" customFormat="1" x14ac:dyDescent="0.25"/>
    <row r="131" s="35" customFormat="1" x14ac:dyDescent="0.25"/>
    <row r="132" s="35" customFormat="1" x14ac:dyDescent="0.25"/>
    <row r="133" s="35" customFormat="1" x14ac:dyDescent="0.25"/>
    <row r="134" s="35" customFormat="1" x14ac:dyDescent="0.25"/>
    <row r="135" s="35" customFormat="1" x14ac:dyDescent="0.25"/>
    <row r="136" s="35" customFormat="1" x14ac:dyDescent="0.25"/>
    <row r="137" s="35" customFormat="1" x14ac:dyDescent="0.25"/>
    <row r="138" s="35" customFormat="1" x14ac:dyDescent="0.25"/>
    <row r="139" s="35" customFormat="1" x14ac:dyDescent="0.25"/>
    <row r="140" s="35" customFormat="1" x14ac:dyDescent="0.25"/>
    <row r="141" s="35" customFormat="1" x14ac:dyDescent="0.25"/>
    <row r="142" s="35" customFormat="1" x14ac:dyDescent="0.25"/>
    <row r="143" s="35" customFormat="1" x14ac:dyDescent="0.25"/>
    <row r="144" s="35" customFormat="1" x14ac:dyDescent="0.25"/>
    <row r="145" s="35" customFormat="1" x14ac:dyDescent="0.25"/>
    <row r="146" s="35" customFormat="1" x14ac:dyDescent="0.25"/>
    <row r="147" s="35" customFormat="1" x14ac:dyDescent="0.25"/>
    <row r="148" s="35" customFormat="1" x14ac:dyDescent="0.25"/>
    <row r="149" s="35" customFormat="1" x14ac:dyDescent="0.25"/>
    <row r="150" s="35" customFormat="1" x14ac:dyDescent="0.25"/>
    <row r="151" s="35" customFormat="1" x14ac:dyDescent="0.25"/>
    <row r="152" s="35" customFormat="1" x14ac:dyDescent="0.25"/>
    <row r="153" s="35" customFormat="1" x14ac:dyDescent="0.25"/>
    <row r="154" s="35" customFormat="1" x14ac:dyDescent="0.25"/>
    <row r="155" s="35" customFormat="1" x14ac:dyDescent="0.25"/>
    <row r="156" s="35" customFormat="1" x14ac:dyDescent="0.25"/>
    <row r="157" s="35" customFormat="1" x14ac:dyDescent="0.25"/>
    <row r="158" s="35" customFormat="1" x14ac:dyDescent="0.25"/>
    <row r="159" s="35" customFormat="1" x14ac:dyDescent="0.25"/>
    <row r="160" s="35" customFormat="1" x14ac:dyDescent="0.25"/>
    <row r="161" s="35" customFormat="1" x14ac:dyDescent="0.25"/>
    <row r="162" s="35" customFormat="1" x14ac:dyDescent="0.25"/>
    <row r="163" s="35" customFormat="1" x14ac:dyDescent="0.25"/>
    <row r="164" s="35" customFormat="1" x14ac:dyDescent="0.25"/>
    <row r="165" s="35" customFormat="1" x14ac:dyDescent="0.25"/>
    <row r="166" s="35" customFormat="1" x14ac:dyDescent="0.25"/>
    <row r="167" s="35" customFormat="1" x14ac:dyDescent="0.25"/>
    <row r="168" s="35" customFormat="1" x14ac:dyDescent="0.25"/>
    <row r="169" s="35" customFormat="1" x14ac:dyDescent="0.25"/>
    <row r="170" s="35" customFormat="1" x14ac:dyDescent="0.25"/>
    <row r="171" s="35" customFormat="1" x14ac:dyDescent="0.25"/>
    <row r="172" s="35" customFormat="1" x14ac:dyDescent="0.25"/>
    <row r="173" s="35" customFormat="1" x14ac:dyDescent="0.25"/>
    <row r="174" s="35" customFormat="1" x14ac:dyDescent="0.25"/>
    <row r="175" s="35" customFormat="1" x14ac:dyDescent="0.25"/>
    <row r="176" s="35" customFormat="1" x14ac:dyDescent="0.25"/>
    <row r="177" s="35" customFormat="1" x14ac:dyDescent="0.25"/>
    <row r="178" s="35" customFormat="1" x14ac:dyDescent="0.25"/>
    <row r="179" s="35" customFormat="1" x14ac:dyDescent="0.25"/>
    <row r="180" s="35" customFormat="1" x14ac:dyDescent="0.25"/>
    <row r="181" s="35" customFormat="1" x14ac:dyDescent="0.25"/>
    <row r="182" s="35" customFormat="1" x14ac:dyDescent="0.25"/>
    <row r="183" s="35" customFormat="1" x14ac:dyDescent="0.25"/>
    <row r="184" s="35" customFormat="1" x14ac:dyDescent="0.25"/>
    <row r="185" s="35" customFormat="1" x14ac:dyDescent="0.25"/>
    <row r="186" s="35" customFormat="1" x14ac:dyDescent="0.25"/>
    <row r="187" s="35" customFormat="1" x14ac:dyDescent="0.25"/>
    <row r="188" s="35" customFormat="1" x14ac:dyDescent="0.25"/>
    <row r="189" s="35" customFormat="1" x14ac:dyDescent="0.25"/>
    <row r="190" s="35" customFormat="1" x14ac:dyDescent="0.25"/>
    <row r="191" s="35" customFormat="1" x14ac:dyDescent="0.25"/>
    <row r="192" s="35" customFormat="1" x14ac:dyDescent="0.25"/>
    <row r="193" s="35" customFormat="1" x14ac:dyDescent="0.25"/>
    <row r="194" s="35" customFormat="1" x14ac:dyDescent="0.25"/>
    <row r="195" s="35" customFormat="1" x14ac:dyDescent="0.25"/>
    <row r="196" s="35" customFormat="1" x14ac:dyDescent="0.25"/>
    <row r="197" s="35" customFormat="1" x14ac:dyDescent="0.25"/>
    <row r="198" s="35" customFormat="1" x14ac:dyDescent="0.25"/>
    <row r="199" s="35" customFormat="1" x14ac:dyDescent="0.25"/>
    <row r="200" s="35" customFormat="1" x14ac:dyDescent="0.25"/>
    <row r="201" s="35" customFormat="1" x14ac:dyDescent="0.25"/>
    <row r="202" s="35" customFormat="1" x14ac:dyDescent="0.25"/>
    <row r="203" s="35" customFormat="1" x14ac:dyDescent="0.25"/>
    <row r="204" s="35" customFormat="1" x14ac:dyDescent="0.25"/>
    <row r="205" s="35" customFormat="1" x14ac:dyDescent="0.25"/>
    <row r="206" s="35" customFormat="1" x14ac:dyDescent="0.25"/>
    <row r="207" s="35" customFormat="1" x14ac:dyDescent="0.25"/>
    <row r="208" s="35" customFormat="1" x14ac:dyDescent="0.25"/>
    <row r="209" s="35" customFormat="1" x14ac:dyDescent="0.25"/>
    <row r="210" s="35" customFormat="1" x14ac:dyDescent="0.25"/>
    <row r="211" s="35" customFormat="1" x14ac:dyDescent="0.25"/>
    <row r="212" s="35" customFormat="1" x14ac:dyDescent="0.25"/>
    <row r="213" s="35" customFormat="1" x14ac:dyDescent="0.25"/>
    <row r="214" s="35" customFormat="1" x14ac:dyDescent="0.25"/>
    <row r="215" s="35" customFormat="1" x14ac:dyDescent="0.25"/>
    <row r="216" s="35" customFormat="1" x14ac:dyDescent="0.25"/>
    <row r="217" s="35" customFormat="1" x14ac:dyDescent="0.25"/>
    <row r="218" s="35" customFormat="1" x14ac:dyDescent="0.25"/>
    <row r="219" s="35" customFormat="1" x14ac:dyDescent="0.25"/>
    <row r="220" s="35" customFormat="1" x14ac:dyDescent="0.25"/>
    <row r="221" s="35" customFormat="1" x14ac:dyDescent="0.25"/>
    <row r="222" s="35" customFormat="1" x14ac:dyDescent="0.25"/>
    <row r="223" s="35" customFormat="1" x14ac:dyDescent="0.25"/>
    <row r="224" s="35" customFormat="1" x14ac:dyDescent="0.25"/>
    <row r="225" s="35" customFormat="1" x14ac:dyDescent="0.25"/>
    <row r="226" s="35" customFormat="1" x14ac:dyDescent="0.25"/>
    <row r="227" s="35" customFormat="1" x14ac:dyDescent="0.25"/>
    <row r="228" s="35" customFormat="1" x14ac:dyDescent="0.25"/>
    <row r="229" s="35" customFormat="1" x14ac:dyDescent="0.25"/>
    <row r="230" s="35" customFormat="1" x14ac:dyDescent="0.25"/>
    <row r="231" s="35" customFormat="1" x14ac:dyDescent="0.25"/>
    <row r="232" s="35" customFormat="1" x14ac:dyDescent="0.25"/>
    <row r="233" s="35" customFormat="1" x14ac:dyDescent="0.25"/>
    <row r="234" s="35" customFormat="1" x14ac:dyDescent="0.25"/>
    <row r="235" s="35" customFormat="1" x14ac:dyDescent="0.25"/>
    <row r="236" s="35" customFormat="1" x14ac:dyDescent="0.25"/>
    <row r="237" s="35" customFormat="1" x14ac:dyDescent="0.25"/>
    <row r="238" s="35" customFormat="1" x14ac:dyDescent="0.25"/>
    <row r="239" s="35" customFormat="1" x14ac:dyDescent="0.25"/>
    <row r="240" s="35" customFormat="1" x14ac:dyDescent="0.25"/>
    <row r="241" s="35" customFormat="1" x14ac:dyDescent="0.25"/>
    <row r="242" s="35" customFormat="1" x14ac:dyDescent="0.25"/>
    <row r="243" s="35" customFormat="1" x14ac:dyDescent="0.25"/>
    <row r="244" s="35" customFormat="1" x14ac:dyDescent="0.25"/>
    <row r="245" s="35" customFormat="1" x14ac:dyDescent="0.25"/>
    <row r="246" s="35" customFormat="1" x14ac:dyDescent="0.25"/>
    <row r="247" s="35" customFormat="1" x14ac:dyDescent="0.25"/>
    <row r="248" s="35" customFormat="1" x14ac:dyDescent="0.25"/>
    <row r="249" s="35" customFormat="1" x14ac:dyDescent="0.25"/>
    <row r="250" s="35" customFormat="1" x14ac:dyDescent="0.25"/>
    <row r="251" s="35" customFormat="1" x14ac:dyDescent="0.25"/>
    <row r="252" s="35" customFormat="1" x14ac:dyDescent="0.25"/>
    <row r="253" s="35" customFormat="1" x14ac:dyDescent="0.25"/>
    <row r="254" s="35" customFormat="1" x14ac:dyDescent="0.25"/>
    <row r="255" s="35" customFormat="1" x14ac:dyDescent="0.25"/>
    <row r="256" s="35" customFormat="1" x14ac:dyDescent="0.25"/>
    <row r="257" s="35" customFormat="1" x14ac:dyDescent="0.25"/>
    <row r="258" s="35" customFormat="1" x14ac:dyDescent="0.25"/>
    <row r="259" s="35" customFormat="1" x14ac:dyDescent="0.25"/>
    <row r="260" s="35" customFormat="1" x14ac:dyDescent="0.25"/>
    <row r="261" s="35" customFormat="1" x14ac:dyDescent="0.25"/>
    <row r="262" s="35" customFormat="1" x14ac:dyDescent="0.25"/>
  </sheetData>
  <mergeCells count="2">
    <mergeCell ref="D31:H31"/>
    <mergeCell ref="D29:H29"/>
  </mergeCells>
  <pageMargins left="0.43" right="0.2" top="0.75" bottom="0.25" header="0.3" footer="0.3"/>
  <pageSetup scale="90" fitToHeight="0" orientation="portrait" r:id="rId1"/>
  <headerFooter>
    <oddHeader>&amp;R&amp;D</oddHeader>
  </headerFooter>
  <rowBreaks count="1" manualBreakCount="1">
    <brk id="2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4657-D7C8-4E2B-A6F7-790A116E2363}">
  <sheetPr>
    <tabColor rgb="FFB9D5FF"/>
  </sheetPr>
  <dimension ref="A1:AM89"/>
  <sheetViews>
    <sheetView view="pageBreakPreview" zoomScale="82" zoomScaleNormal="100" zoomScaleSheetLayoutView="82" workbookViewId="0">
      <pane ySplit="6" topLeftCell="A7" activePane="bottomLeft" state="frozen"/>
      <selection pane="bottomLeft" activeCell="AE61" sqref="AE61"/>
    </sheetView>
  </sheetViews>
  <sheetFormatPr defaultRowHeight="15" x14ac:dyDescent="0.25"/>
  <cols>
    <col min="1" max="1" width="11.28515625" style="2" bestFit="1" customWidth="1"/>
    <col min="2" max="2" width="9.140625" style="3"/>
    <col min="3" max="3" width="17.5703125" style="3" customWidth="1"/>
    <col min="4" max="4" width="1.7109375" style="3" customWidth="1"/>
    <col min="5" max="8" width="11.7109375" style="18" customWidth="1"/>
    <col min="9" max="9" width="14.42578125" style="18" customWidth="1"/>
    <col min="10" max="11" width="11.7109375" style="18" customWidth="1"/>
    <col min="12" max="12" width="1.7109375" style="18" customWidth="1"/>
    <col min="13" max="14" width="11.7109375" style="18" customWidth="1"/>
    <col min="15" max="15" width="1.7109375" style="18" customWidth="1"/>
    <col min="16" max="16" width="15.7109375" style="18" customWidth="1"/>
    <col min="17" max="17" width="1.7109375" style="18" customWidth="1"/>
    <col min="18" max="18" width="15.42578125" style="51" customWidth="1"/>
    <col min="19" max="19" width="1.7109375" style="18" customWidth="1"/>
    <col min="20" max="25" width="10.28515625" style="17" customWidth="1"/>
    <col min="26" max="26" width="7" style="17" customWidth="1"/>
    <col min="27" max="27" width="15.28515625" style="17" customWidth="1"/>
    <col min="28" max="28" width="17" style="17" customWidth="1"/>
    <col min="29" max="29" width="10.5703125" customWidth="1"/>
    <col min="30" max="30" width="1.7109375" customWidth="1"/>
    <col min="31" max="31" width="15.7109375" style="18" customWidth="1"/>
    <col min="32" max="32" width="3" style="18" customWidth="1"/>
    <col min="33" max="33" width="15.7109375" style="18" customWidth="1"/>
    <col min="34" max="34" width="1.7109375" customWidth="1"/>
    <col min="35" max="35" width="10.5703125" customWidth="1"/>
    <col min="36" max="36" width="1.7109375" customWidth="1"/>
    <col min="37" max="37" width="10.7109375" style="73" customWidth="1"/>
    <col min="38" max="38" width="1.7109375" customWidth="1"/>
    <col min="39" max="39" width="21.85546875" style="18" customWidth="1"/>
  </cols>
  <sheetData>
    <row r="1" spans="1:39" ht="18.75" x14ac:dyDescent="0.25">
      <c r="A1" s="2" t="s">
        <v>9</v>
      </c>
      <c r="E1" s="209" t="s">
        <v>30</v>
      </c>
      <c r="F1" s="210"/>
      <c r="G1" s="210"/>
      <c r="H1" s="210"/>
      <c r="I1" s="210"/>
      <c r="J1" s="210"/>
      <c r="K1" s="210"/>
      <c r="L1" s="12"/>
      <c r="AA1" s="22"/>
    </row>
    <row r="2" spans="1:39" ht="21" x14ac:dyDescent="0.35">
      <c r="A2" s="2" t="s">
        <v>32</v>
      </c>
      <c r="E2" s="210"/>
      <c r="F2" s="210"/>
      <c r="G2" s="210"/>
      <c r="H2" s="210"/>
      <c r="I2" s="210"/>
      <c r="J2" s="210"/>
      <c r="K2" s="210"/>
      <c r="L2" s="12"/>
      <c r="AA2" s="141"/>
      <c r="AB2" s="141"/>
      <c r="AC2" s="141"/>
      <c r="AD2" s="142" t="s">
        <v>159</v>
      </c>
      <c r="AE2" s="140">
        <v>0.28849999999999998</v>
      </c>
    </row>
    <row r="3" spans="1:39" x14ac:dyDescent="0.25">
      <c r="A3" s="2" t="s">
        <v>153</v>
      </c>
      <c r="E3" s="13"/>
      <c r="F3" s="13"/>
      <c r="G3" s="13"/>
      <c r="H3" s="13"/>
      <c r="I3" s="13"/>
      <c r="J3" s="13"/>
      <c r="K3" s="13"/>
      <c r="L3" s="13"/>
    </row>
    <row r="4" spans="1:39" ht="15" customHeight="1" x14ac:dyDescent="0.25">
      <c r="A4" s="51">
        <v>46203</v>
      </c>
      <c r="E4" s="13"/>
      <c r="F4" s="13"/>
      <c r="G4" s="13"/>
      <c r="H4" s="13"/>
      <c r="I4" s="13"/>
      <c r="J4" s="13"/>
      <c r="K4" s="13"/>
      <c r="L4" s="13"/>
      <c r="Z4" s="54"/>
      <c r="AA4" s="54"/>
      <c r="AB4" s="49"/>
      <c r="AE4" s="54"/>
      <c r="AG4" s="217"/>
      <c r="AH4" s="217"/>
      <c r="AI4" s="217"/>
      <c r="AJ4" s="217"/>
      <c r="AK4" s="217"/>
      <c r="AL4" s="217"/>
      <c r="AM4" s="217"/>
    </row>
    <row r="5" spans="1:39" ht="36" customHeight="1" x14ac:dyDescent="0.3">
      <c r="A5" s="4"/>
      <c r="B5" s="5"/>
      <c r="C5" s="5"/>
      <c r="D5" s="5"/>
      <c r="E5" s="211" t="s">
        <v>18</v>
      </c>
      <c r="F5" s="211"/>
      <c r="G5" s="211"/>
      <c r="H5" s="211"/>
      <c r="I5" s="211"/>
      <c r="J5" s="211"/>
      <c r="K5" s="211"/>
      <c r="L5" s="14"/>
      <c r="M5" s="211" t="s">
        <v>16</v>
      </c>
      <c r="N5" s="212"/>
      <c r="O5" s="14"/>
      <c r="Q5" s="14"/>
      <c r="R5" s="52"/>
      <c r="S5" s="14"/>
      <c r="T5" s="213"/>
      <c r="U5" s="213"/>
      <c r="V5" s="213"/>
      <c r="W5" s="213"/>
      <c r="X5" s="213"/>
      <c r="Y5" s="213"/>
      <c r="Z5" s="213"/>
      <c r="AA5" s="71"/>
      <c r="AB5" s="207"/>
      <c r="AE5" s="55" t="s">
        <v>74</v>
      </c>
      <c r="AG5" s="217"/>
      <c r="AH5" s="217"/>
      <c r="AI5" s="217"/>
      <c r="AJ5" s="217"/>
      <c r="AK5" s="217"/>
      <c r="AL5" s="217"/>
      <c r="AM5" s="217"/>
    </row>
    <row r="6" spans="1:39" s="24" customFormat="1" ht="227.25" x14ac:dyDescent="0.4">
      <c r="A6" s="26" t="s">
        <v>10</v>
      </c>
      <c r="B6" s="27" t="s">
        <v>11</v>
      </c>
      <c r="C6" s="6" t="s">
        <v>73</v>
      </c>
      <c r="D6" s="28"/>
      <c r="E6" s="15" t="s">
        <v>154</v>
      </c>
      <c r="F6" s="15" t="s">
        <v>15</v>
      </c>
      <c r="G6" s="15" t="s">
        <v>103</v>
      </c>
      <c r="H6" s="15" t="s">
        <v>155</v>
      </c>
      <c r="I6" s="15" t="s">
        <v>217</v>
      </c>
      <c r="J6" s="15" t="s">
        <v>157</v>
      </c>
      <c r="K6" s="16" t="s">
        <v>171</v>
      </c>
      <c r="L6" s="25"/>
      <c r="M6" s="15" t="s">
        <v>172</v>
      </c>
      <c r="N6" s="15" t="s">
        <v>203</v>
      </c>
      <c r="O6" s="25"/>
      <c r="P6" s="25" t="s">
        <v>214</v>
      </c>
      <c r="Q6" s="25"/>
      <c r="R6" s="57" t="s">
        <v>173</v>
      </c>
      <c r="S6" s="25"/>
      <c r="T6" s="25" t="s">
        <v>20</v>
      </c>
      <c r="U6" s="25" t="s">
        <v>21</v>
      </c>
      <c r="V6" s="25" t="s">
        <v>22</v>
      </c>
      <c r="W6" s="25" t="s">
        <v>23</v>
      </c>
      <c r="X6" s="25" t="s">
        <v>215</v>
      </c>
      <c r="Y6" s="25" t="s">
        <v>33</v>
      </c>
      <c r="Z6" s="155" t="s">
        <v>144</v>
      </c>
      <c r="AA6" s="55" t="s">
        <v>243</v>
      </c>
      <c r="AB6" s="236" t="s">
        <v>258</v>
      </c>
      <c r="AC6" s="30" t="s">
        <v>27</v>
      </c>
      <c r="AE6" s="25" t="s">
        <v>100</v>
      </c>
      <c r="AF6" s="71"/>
      <c r="AG6" s="25" t="s">
        <v>40</v>
      </c>
      <c r="AI6" s="30" t="s">
        <v>178</v>
      </c>
      <c r="AK6" s="74" t="s">
        <v>179</v>
      </c>
      <c r="AM6" s="25" t="s">
        <v>101</v>
      </c>
    </row>
    <row r="7" spans="1:39" x14ac:dyDescent="0.25">
      <c r="A7" s="2">
        <v>1</v>
      </c>
      <c r="G7" s="29">
        <f>+E7+F7</f>
        <v>0</v>
      </c>
      <c r="K7" s="29">
        <f>+G7+H7+I7-J7</f>
        <v>0</v>
      </c>
      <c r="N7" s="29">
        <f>ROUND((M7*12)/2080,2)</f>
        <v>0</v>
      </c>
      <c r="P7" s="29">
        <f>K7*N7</f>
        <v>0</v>
      </c>
      <c r="T7" s="18"/>
      <c r="U7" s="18"/>
      <c r="V7" s="18"/>
      <c r="W7" s="18"/>
      <c r="X7" s="18"/>
      <c r="Y7" s="29">
        <f>+X7+T7+U7+V7+W7</f>
        <v>0</v>
      </c>
      <c r="Z7" s="29">
        <f>IF(R7&lt;=DATE(2021,7,1),5,((DATEDIF(R7,$A$4,"M")+1)/12))</f>
        <v>5</v>
      </c>
      <c r="AA7" s="29">
        <f>Y7/Z7</f>
        <v>0</v>
      </c>
      <c r="AB7" s="206">
        <v>168</v>
      </c>
      <c r="AC7" s="132">
        <f>IFERROR(IF(AA7/AB7&gt;1,1,AA7/AB7),"0.00"%)</f>
        <v>0</v>
      </c>
      <c r="AE7" s="29">
        <f>P7*AC7</f>
        <v>0</v>
      </c>
      <c r="AG7" s="29">
        <f>+P7-AE7</f>
        <v>0</v>
      </c>
      <c r="AI7" s="134" t="str">
        <f>IFERROR(AE7/N7,"0.00")</f>
        <v>0.00</v>
      </c>
      <c r="AK7" s="34">
        <f>IFERROR(IF(X7/AI7&gt;1,1,X7/AI7),"0.00"%)</f>
        <v>0</v>
      </c>
      <c r="AM7" s="29">
        <f>AK7*AE7</f>
        <v>0</v>
      </c>
    </row>
    <row r="8" spans="1:39" x14ac:dyDescent="0.25">
      <c r="A8" s="2">
        <f>A7+1</f>
        <v>2</v>
      </c>
      <c r="G8" s="29">
        <f>+E8+F8</f>
        <v>0</v>
      </c>
      <c r="K8" s="29">
        <f>+G8+H8+I8-J8</f>
        <v>0</v>
      </c>
      <c r="N8" s="29">
        <f t="shared" ref="N8:N17" si="0">ROUND((M8*12)/2080,2)</f>
        <v>0</v>
      </c>
      <c r="P8" s="29">
        <f t="shared" ref="P8:P51" si="1">K8*N8</f>
        <v>0</v>
      </c>
      <c r="T8" s="18"/>
      <c r="U8" s="18"/>
      <c r="V8" s="18"/>
      <c r="W8" s="18"/>
      <c r="X8" s="18"/>
      <c r="Y8" s="29">
        <f t="shared" ref="Y8:Y51" si="2">+X8+T8+U8+V8+W8</f>
        <v>0</v>
      </c>
      <c r="Z8" s="29">
        <f t="shared" ref="Z8:Z51" si="3">IF(R8&lt;=DATE(2021,7,1),5,((DATEDIF(R8,$A$4,"M")+1)/12))</f>
        <v>5</v>
      </c>
      <c r="AA8" s="29">
        <f>Y8/Z8</f>
        <v>0</v>
      </c>
      <c r="AB8" s="206"/>
      <c r="AC8" s="132">
        <f t="shared" ref="AC8:AC11" si="4">IFERROR(IF(AA8/AB8&gt;1,1,AA8/AB8),"0.00"%)</f>
        <v>0</v>
      </c>
      <c r="AE8" s="29">
        <f>P8*AC8</f>
        <v>0</v>
      </c>
      <c r="AG8" s="29">
        <f t="shared" ref="AG8:AG51" si="5">+P8-AE8</f>
        <v>0</v>
      </c>
      <c r="AI8" s="134" t="str">
        <f>IFERROR(AE8/N8,"0.00")</f>
        <v>0.00</v>
      </c>
      <c r="AK8" s="34">
        <f>IFERROR(IF(X8/AI8&gt;1,1,X8/AI8),"0.00"%)</f>
        <v>0</v>
      </c>
      <c r="AM8" s="29">
        <f>AK8*AE8</f>
        <v>0</v>
      </c>
    </row>
    <row r="9" spans="1:39" x14ac:dyDescent="0.25">
      <c r="A9" s="2">
        <f t="shared" ref="A9:A51" si="6">A8+1</f>
        <v>3</v>
      </c>
      <c r="G9" s="29">
        <f t="shared" ref="G9:G51" si="7">+E9+F9</f>
        <v>0</v>
      </c>
      <c r="K9" s="29">
        <f t="shared" ref="K9:K51" si="8">+G9+H9+I9-J9</f>
        <v>0</v>
      </c>
      <c r="N9" s="29">
        <f t="shared" si="0"/>
        <v>0</v>
      </c>
      <c r="P9" s="29">
        <f>K9*N9</f>
        <v>0</v>
      </c>
      <c r="T9" s="18"/>
      <c r="U9" s="18"/>
      <c r="V9" s="18"/>
      <c r="W9" s="18"/>
      <c r="X9" s="18"/>
      <c r="Y9" s="29">
        <f t="shared" si="2"/>
        <v>0</v>
      </c>
      <c r="Z9" s="29">
        <f t="shared" si="3"/>
        <v>5</v>
      </c>
      <c r="AA9" s="29">
        <f t="shared" ref="AA9:AA51" si="9">Y9/Z9</f>
        <v>0</v>
      </c>
      <c r="AB9" s="206"/>
      <c r="AC9" s="132">
        <f t="shared" si="4"/>
        <v>0</v>
      </c>
      <c r="AE9" s="29">
        <f t="shared" ref="AE9:AE51" si="10">P9*AC9</f>
        <v>0</v>
      </c>
      <c r="AG9" s="29">
        <f t="shared" si="5"/>
        <v>0</v>
      </c>
      <c r="AI9" s="134" t="str">
        <f>IFERROR(AE9/N9,"0.00")</f>
        <v>0.00</v>
      </c>
      <c r="AK9" s="34">
        <f t="shared" ref="AK9" si="11">IFERROR(IF(X9/AI9&gt;1,1,X9/AI9),"0.00"%)</f>
        <v>0</v>
      </c>
      <c r="AM9" s="29">
        <f>AK9*AE9</f>
        <v>0</v>
      </c>
    </row>
    <row r="10" spans="1:39" x14ac:dyDescent="0.25">
      <c r="A10" s="2">
        <f>A9+1</f>
        <v>4</v>
      </c>
      <c r="G10" s="29">
        <f t="shared" si="7"/>
        <v>0</v>
      </c>
      <c r="K10" s="29">
        <f>+G10+H10+I10-J10</f>
        <v>0</v>
      </c>
      <c r="N10" s="29">
        <f t="shared" si="0"/>
        <v>0</v>
      </c>
      <c r="P10" s="29">
        <f t="shared" si="1"/>
        <v>0</v>
      </c>
      <c r="T10" s="18"/>
      <c r="U10" s="18"/>
      <c r="V10" s="18"/>
      <c r="W10" s="18"/>
      <c r="X10" s="18"/>
      <c r="Y10" s="29">
        <f>+X10+T10+U10+V10+W10</f>
        <v>0</v>
      </c>
      <c r="Z10" s="29">
        <f t="shared" si="3"/>
        <v>5</v>
      </c>
      <c r="AA10" s="29">
        <f>Y10/Z10</f>
        <v>0</v>
      </c>
      <c r="AB10" s="206"/>
      <c r="AC10" s="132">
        <f t="shared" si="4"/>
        <v>0</v>
      </c>
      <c r="AE10" s="29">
        <f>P10*AC10</f>
        <v>0</v>
      </c>
      <c r="AG10" s="29">
        <f>+P10-AE10</f>
        <v>0</v>
      </c>
      <c r="AI10" s="134" t="str">
        <f>IFERROR(AE10/N10,"0.00")</f>
        <v>0.00</v>
      </c>
      <c r="AK10" s="34">
        <f>IFERROR(IF(X10/AI10&gt;1,1,X10/AI10),"0.00"%)</f>
        <v>0</v>
      </c>
      <c r="AM10" s="29">
        <f t="shared" ref="AM10:AM51" si="12">AK10*AE10</f>
        <v>0</v>
      </c>
    </row>
    <row r="11" spans="1:39" x14ac:dyDescent="0.25">
      <c r="A11" s="2">
        <f t="shared" si="6"/>
        <v>5</v>
      </c>
      <c r="G11" s="29">
        <f t="shared" si="7"/>
        <v>0</v>
      </c>
      <c r="K11" s="29">
        <f t="shared" si="8"/>
        <v>0</v>
      </c>
      <c r="N11" s="29">
        <f t="shared" si="0"/>
        <v>0</v>
      </c>
      <c r="P11" s="29">
        <f t="shared" si="1"/>
        <v>0</v>
      </c>
      <c r="T11" s="18"/>
      <c r="U11" s="18"/>
      <c r="V11" s="18"/>
      <c r="W11" s="18"/>
      <c r="X11" s="18"/>
      <c r="Y11" s="29">
        <f t="shared" si="2"/>
        <v>0</v>
      </c>
      <c r="Z11" s="29">
        <f t="shared" si="3"/>
        <v>5</v>
      </c>
      <c r="AA11" s="29">
        <f t="shared" si="9"/>
        <v>0</v>
      </c>
      <c r="AB11" s="206"/>
      <c r="AC11" s="132">
        <f t="shared" si="4"/>
        <v>0</v>
      </c>
      <c r="AE11" s="29">
        <f>P11*AC11</f>
        <v>0</v>
      </c>
      <c r="AG11" s="29">
        <f t="shared" si="5"/>
        <v>0</v>
      </c>
      <c r="AI11" s="134" t="str">
        <f>IFERROR(AE11/N11,"0.00")</f>
        <v>0.00</v>
      </c>
      <c r="AK11" s="34">
        <f>IFERROR(IF(X11/AI11&gt;1,1,X11/AI11),"0.00"%)</f>
        <v>0</v>
      </c>
      <c r="AM11" s="29">
        <f t="shared" si="12"/>
        <v>0</v>
      </c>
    </row>
    <row r="12" spans="1:39" x14ac:dyDescent="0.25">
      <c r="A12" s="2">
        <f t="shared" si="6"/>
        <v>6</v>
      </c>
      <c r="G12" s="29">
        <f t="shared" si="7"/>
        <v>0</v>
      </c>
      <c r="K12" s="29">
        <f t="shared" si="8"/>
        <v>0</v>
      </c>
      <c r="N12" s="29">
        <f t="shared" si="0"/>
        <v>0</v>
      </c>
      <c r="P12" s="29">
        <f t="shared" si="1"/>
        <v>0</v>
      </c>
      <c r="T12" s="18"/>
      <c r="U12" s="18"/>
      <c r="V12" s="18"/>
      <c r="W12" s="18"/>
      <c r="X12" s="18"/>
      <c r="Y12" s="29">
        <f t="shared" si="2"/>
        <v>0</v>
      </c>
      <c r="Z12" s="29">
        <f t="shared" si="3"/>
        <v>5</v>
      </c>
      <c r="AA12" s="29">
        <f t="shared" si="9"/>
        <v>0</v>
      </c>
      <c r="AB12" s="206"/>
      <c r="AC12" s="132">
        <f>IFERROR(IF(AA12/AB12&gt;1,1,AA12/AB12),"0.00"%)</f>
        <v>0</v>
      </c>
      <c r="AE12" s="29">
        <f t="shared" si="10"/>
        <v>0</v>
      </c>
      <c r="AG12" s="29">
        <f t="shared" si="5"/>
        <v>0</v>
      </c>
      <c r="AI12" s="134" t="str">
        <f t="shared" ref="AI12:AI51" si="13">IFERROR(AE12/N12,"0.00")</f>
        <v>0.00</v>
      </c>
      <c r="AK12" s="34">
        <f t="shared" ref="AK12:AK51" si="14">IFERROR(IF(X12/AI12&gt;1,1,X12/AI12),"0.00"%)</f>
        <v>0</v>
      </c>
      <c r="AM12" s="29">
        <f t="shared" si="12"/>
        <v>0</v>
      </c>
    </row>
    <row r="13" spans="1:39" x14ac:dyDescent="0.25">
      <c r="A13" s="2">
        <f t="shared" si="6"/>
        <v>7</v>
      </c>
      <c r="G13" s="29">
        <f t="shared" si="7"/>
        <v>0</v>
      </c>
      <c r="K13" s="29">
        <f t="shared" si="8"/>
        <v>0</v>
      </c>
      <c r="N13" s="29">
        <f t="shared" si="0"/>
        <v>0</v>
      </c>
      <c r="P13" s="29">
        <f t="shared" si="1"/>
        <v>0</v>
      </c>
      <c r="T13" s="18"/>
      <c r="U13" s="18"/>
      <c r="V13" s="18"/>
      <c r="W13" s="18"/>
      <c r="X13" s="18"/>
      <c r="Y13" s="29">
        <f t="shared" si="2"/>
        <v>0</v>
      </c>
      <c r="Z13" s="29">
        <f t="shared" si="3"/>
        <v>5</v>
      </c>
      <c r="AA13" s="29">
        <f t="shared" si="9"/>
        <v>0</v>
      </c>
      <c r="AB13" s="206"/>
      <c r="AC13" s="132">
        <f t="shared" ref="AC13:AC51" si="15">IFERROR(IF(AA13/AB13&gt;1,1,AA13/AB13),"0.00"%)</f>
        <v>0</v>
      </c>
      <c r="AE13" s="29">
        <f t="shared" si="10"/>
        <v>0</v>
      </c>
      <c r="AG13" s="29">
        <f t="shared" si="5"/>
        <v>0</v>
      </c>
      <c r="AI13" s="134" t="str">
        <f t="shared" si="13"/>
        <v>0.00</v>
      </c>
      <c r="AK13" s="34">
        <f t="shared" si="14"/>
        <v>0</v>
      </c>
      <c r="AM13" s="29">
        <f t="shared" si="12"/>
        <v>0</v>
      </c>
    </row>
    <row r="14" spans="1:39" x14ac:dyDescent="0.25">
      <c r="A14" s="2">
        <f t="shared" si="6"/>
        <v>8</v>
      </c>
      <c r="G14" s="29">
        <f t="shared" si="7"/>
        <v>0</v>
      </c>
      <c r="K14" s="29">
        <f t="shared" si="8"/>
        <v>0</v>
      </c>
      <c r="N14" s="29">
        <f t="shared" si="0"/>
        <v>0</v>
      </c>
      <c r="P14" s="29">
        <f>K14*N14</f>
        <v>0</v>
      </c>
      <c r="T14" s="18"/>
      <c r="U14" s="18"/>
      <c r="V14" s="18"/>
      <c r="W14" s="18"/>
      <c r="X14" s="18"/>
      <c r="Y14" s="29">
        <f t="shared" si="2"/>
        <v>0</v>
      </c>
      <c r="Z14" s="29">
        <f t="shared" si="3"/>
        <v>5</v>
      </c>
      <c r="AA14" s="29">
        <f t="shared" si="9"/>
        <v>0</v>
      </c>
      <c r="AB14" s="206"/>
      <c r="AC14" s="132">
        <f>IFERROR(IF(AA14/AB14&gt;1,1,AA14/AB14),"0.00"%)</f>
        <v>0</v>
      </c>
      <c r="AE14" s="29">
        <f>P14*AC14</f>
        <v>0</v>
      </c>
      <c r="AG14" s="29">
        <f>+P14-AE14</f>
        <v>0</v>
      </c>
      <c r="AI14" s="134" t="str">
        <f t="shared" si="13"/>
        <v>0.00</v>
      </c>
      <c r="AK14" s="34">
        <f t="shared" si="14"/>
        <v>0</v>
      </c>
      <c r="AM14" s="29">
        <f>AK14*AE14</f>
        <v>0</v>
      </c>
    </row>
    <row r="15" spans="1:39" x14ac:dyDescent="0.25">
      <c r="A15" s="2">
        <f t="shared" si="6"/>
        <v>9</v>
      </c>
      <c r="G15" s="29">
        <f t="shared" si="7"/>
        <v>0</v>
      </c>
      <c r="K15" s="29">
        <f t="shared" si="8"/>
        <v>0</v>
      </c>
      <c r="N15" s="29">
        <f t="shared" si="0"/>
        <v>0</v>
      </c>
      <c r="P15" s="29">
        <f t="shared" si="1"/>
        <v>0</v>
      </c>
      <c r="T15" s="18"/>
      <c r="U15" s="18"/>
      <c r="V15" s="18"/>
      <c r="W15" s="18"/>
      <c r="X15" s="18"/>
      <c r="Y15" s="29">
        <f t="shared" si="2"/>
        <v>0</v>
      </c>
      <c r="Z15" s="29">
        <f t="shared" si="3"/>
        <v>5</v>
      </c>
      <c r="AA15" s="29">
        <f t="shared" si="9"/>
        <v>0</v>
      </c>
      <c r="AB15" s="206"/>
      <c r="AC15" s="132">
        <f t="shared" si="15"/>
        <v>0</v>
      </c>
      <c r="AE15" s="29">
        <f t="shared" si="10"/>
        <v>0</v>
      </c>
      <c r="AG15" s="29">
        <f t="shared" si="5"/>
        <v>0</v>
      </c>
      <c r="AI15" s="134" t="str">
        <f t="shared" si="13"/>
        <v>0.00</v>
      </c>
      <c r="AK15" s="34">
        <f t="shared" si="14"/>
        <v>0</v>
      </c>
      <c r="AM15" s="29">
        <f t="shared" si="12"/>
        <v>0</v>
      </c>
    </row>
    <row r="16" spans="1:39" x14ac:dyDescent="0.25">
      <c r="A16" s="2">
        <f t="shared" si="6"/>
        <v>10</v>
      </c>
      <c r="G16" s="29">
        <f t="shared" si="7"/>
        <v>0</v>
      </c>
      <c r="K16" s="29">
        <f t="shared" si="8"/>
        <v>0</v>
      </c>
      <c r="N16" s="29">
        <f t="shared" si="0"/>
        <v>0</v>
      </c>
      <c r="P16" s="29">
        <f t="shared" si="1"/>
        <v>0</v>
      </c>
      <c r="T16" s="18"/>
      <c r="U16" s="18"/>
      <c r="V16" s="18"/>
      <c r="W16" s="18"/>
      <c r="X16" s="18"/>
      <c r="Y16" s="29">
        <f t="shared" si="2"/>
        <v>0</v>
      </c>
      <c r="Z16" s="29">
        <f t="shared" si="3"/>
        <v>5</v>
      </c>
      <c r="AA16" s="29">
        <f t="shared" si="9"/>
        <v>0</v>
      </c>
      <c r="AB16" s="206"/>
      <c r="AC16" s="132">
        <f t="shared" si="15"/>
        <v>0</v>
      </c>
      <c r="AE16" s="29">
        <f t="shared" si="10"/>
        <v>0</v>
      </c>
      <c r="AG16" s="29">
        <f t="shared" si="5"/>
        <v>0</v>
      </c>
      <c r="AI16" s="134" t="str">
        <f t="shared" si="13"/>
        <v>0.00</v>
      </c>
      <c r="AK16" s="34">
        <f t="shared" si="14"/>
        <v>0</v>
      </c>
      <c r="AM16" s="29">
        <f t="shared" si="12"/>
        <v>0</v>
      </c>
    </row>
    <row r="17" spans="1:39" x14ac:dyDescent="0.25">
      <c r="A17" s="2">
        <f t="shared" si="6"/>
        <v>11</v>
      </c>
      <c r="G17" s="29">
        <f t="shared" si="7"/>
        <v>0</v>
      </c>
      <c r="K17" s="29">
        <f t="shared" si="8"/>
        <v>0</v>
      </c>
      <c r="N17" s="29">
        <f t="shared" si="0"/>
        <v>0</v>
      </c>
      <c r="P17" s="29">
        <f t="shared" si="1"/>
        <v>0</v>
      </c>
      <c r="T17" s="18"/>
      <c r="U17" s="18"/>
      <c r="V17" s="18"/>
      <c r="W17" s="18"/>
      <c r="X17" s="18"/>
      <c r="Y17" s="29">
        <f t="shared" si="2"/>
        <v>0</v>
      </c>
      <c r="Z17" s="29">
        <f t="shared" si="3"/>
        <v>5</v>
      </c>
      <c r="AA17" s="29">
        <f t="shared" si="9"/>
        <v>0</v>
      </c>
      <c r="AB17" s="206"/>
      <c r="AC17" s="132">
        <f t="shared" si="15"/>
        <v>0</v>
      </c>
      <c r="AE17" s="29">
        <f t="shared" si="10"/>
        <v>0</v>
      </c>
      <c r="AG17" s="29">
        <f t="shared" si="5"/>
        <v>0</v>
      </c>
      <c r="AI17" s="134" t="str">
        <f>IFERROR(AE17/N17,"0.00")</f>
        <v>0.00</v>
      </c>
      <c r="AK17" s="34">
        <f>IFERROR(IF(X17/AI17&gt;1,1,X17/AI17),"0.00"%)</f>
        <v>0</v>
      </c>
      <c r="AM17" s="29">
        <f t="shared" si="12"/>
        <v>0</v>
      </c>
    </row>
    <row r="18" spans="1:39" x14ac:dyDescent="0.25">
      <c r="A18" s="2">
        <f t="shared" si="6"/>
        <v>12</v>
      </c>
      <c r="G18" s="29">
        <f t="shared" si="7"/>
        <v>0</v>
      </c>
      <c r="K18" s="29">
        <f t="shared" si="8"/>
        <v>0</v>
      </c>
      <c r="N18" s="29">
        <f>ROUND((M18*12)/2080,2)</f>
        <v>0</v>
      </c>
      <c r="P18" s="29">
        <f t="shared" si="1"/>
        <v>0</v>
      </c>
      <c r="T18" s="18"/>
      <c r="U18" s="18"/>
      <c r="V18" s="18"/>
      <c r="W18" s="18"/>
      <c r="X18" s="18"/>
      <c r="Y18" s="29">
        <f t="shared" si="2"/>
        <v>0</v>
      </c>
      <c r="Z18" s="29">
        <f t="shared" si="3"/>
        <v>5</v>
      </c>
      <c r="AA18" s="29">
        <f t="shared" si="9"/>
        <v>0</v>
      </c>
      <c r="AB18" s="206"/>
      <c r="AC18" s="132">
        <f t="shared" si="15"/>
        <v>0</v>
      </c>
      <c r="AE18" s="29">
        <f>P18*AC18</f>
        <v>0</v>
      </c>
      <c r="AG18" s="29">
        <f t="shared" si="5"/>
        <v>0</v>
      </c>
      <c r="AI18" s="134" t="str">
        <f t="shared" si="13"/>
        <v>0.00</v>
      </c>
      <c r="AK18" s="34">
        <f t="shared" si="14"/>
        <v>0</v>
      </c>
      <c r="AM18" s="29">
        <f t="shared" si="12"/>
        <v>0</v>
      </c>
    </row>
    <row r="19" spans="1:39" x14ac:dyDescent="0.25">
      <c r="A19" s="2">
        <f t="shared" si="6"/>
        <v>13</v>
      </c>
      <c r="G19" s="29">
        <f t="shared" si="7"/>
        <v>0</v>
      </c>
      <c r="K19" s="29">
        <f t="shared" si="8"/>
        <v>0</v>
      </c>
      <c r="N19" s="29">
        <f t="shared" ref="N19:N51" si="16">ROUND((M19*12)/2080,2)</f>
        <v>0</v>
      </c>
      <c r="P19" s="29">
        <f t="shared" si="1"/>
        <v>0</v>
      </c>
      <c r="T19" s="18"/>
      <c r="U19" s="18"/>
      <c r="V19" s="18"/>
      <c r="W19" s="18"/>
      <c r="X19" s="18"/>
      <c r="Y19" s="29">
        <f t="shared" si="2"/>
        <v>0</v>
      </c>
      <c r="Z19" s="29">
        <f t="shared" si="3"/>
        <v>5</v>
      </c>
      <c r="AA19" s="29">
        <f t="shared" si="9"/>
        <v>0</v>
      </c>
      <c r="AB19" s="206"/>
      <c r="AC19" s="132">
        <f t="shared" si="15"/>
        <v>0</v>
      </c>
      <c r="AE19" s="29">
        <f t="shared" si="10"/>
        <v>0</v>
      </c>
      <c r="AG19" s="29">
        <f t="shared" si="5"/>
        <v>0</v>
      </c>
      <c r="AI19" s="134" t="str">
        <f t="shared" si="13"/>
        <v>0.00</v>
      </c>
      <c r="AK19" s="34">
        <f t="shared" si="14"/>
        <v>0</v>
      </c>
      <c r="AM19" s="29">
        <f t="shared" si="12"/>
        <v>0</v>
      </c>
    </row>
    <row r="20" spans="1:39" x14ac:dyDescent="0.25">
      <c r="A20" s="2">
        <f t="shared" si="6"/>
        <v>14</v>
      </c>
      <c r="G20" s="29">
        <f t="shared" si="7"/>
        <v>0</v>
      </c>
      <c r="K20" s="29">
        <f t="shared" si="8"/>
        <v>0</v>
      </c>
      <c r="N20" s="29">
        <f t="shared" si="16"/>
        <v>0</v>
      </c>
      <c r="P20" s="29">
        <f t="shared" si="1"/>
        <v>0</v>
      </c>
      <c r="T20" s="18"/>
      <c r="U20" s="18"/>
      <c r="V20" s="18"/>
      <c r="W20" s="18"/>
      <c r="X20" s="18"/>
      <c r="Y20" s="29">
        <f t="shared" si="2"/>
        <v>0</v>
      </c>
      <c r="Z20" s="29">
        <f t="shared" si="3"/>
        <v>5</v>
      </c>
      <c r="AA20" s="29">
        <f t="shared" si="9"/>
        <v>0</v>
      </c>
      <c r="AB20" s="206"/>
      <c r="AC20" s="132">
        <f t="shared" si="15"/>
        <v>0</v>
      </c>
      <c r="AE20" s="29">
        <f t="shared" si="10"/>
        <v>0</v>
      </c>
      <c r="AG20" s="29">
        <f t="shared" si="5"/>
        <v>0</v>
      </c>
      <c r="AI20" s="134" t="str">
        <f t="shared" si="13"/>
        <v>0.00</v>
      </c>
      <c r="AK20" s="34">
        <f t="shared" si="14"/>
        <v>0</v>
      </c>
      <c r="AM20" s="29">
        <f t="shared" si="12"/>
        <v>0</v>
      </c>
    </row>
    <row r="21" spans="1:39" x14ac:dyDescent="0.25">
      <c r="A21" s="2">
        <f t="shared" si="6"/>
        <v>15</v>
      </c>
      <c r="G21" s="29">
        <f t="shared" si="7"/>
        <v>0</v>
      </c>
      <c r="K21" s="29">
        <f t="shared" si="8"/>
        <v>0</v>
      </c>
      <c r="N21" s="29">
        <f t="shared" si="16"/>
        <v>0</v>
      </c>
      <c r="P21" s="29">
        <f t="shared" si="1"/>
        <v>0</v>
      </c>
      <c r="T21" s="18"/>
      <c r="U21" s="18"/>
      <c r="V21" s="18"/>
      <c r="W21" s="18"/>
      <c r="X21" s="18"/>
      <c r="Y21" s="29">
        <f t="shared" si="2"/>
        <v>0</v>
      </c>
      <c r="Z21" s="29">
        <f t="shared" si="3"/>
        <v>5</v>
      </c>
      <c r="AA21" s="29">
        <f t="shared" si="9"/>
        <v>0</v>
      </c>
      <c r="AB21" s="206"/>
      <c r="AC21" s="132">
        <f t="shared" si="15"/>
        <v>0</v>
      </c>
      <c r="AE21" s="29">
        <f t="shared" si="10"/>
        <v>0</v>
      </c>
      <c r="AG21" s="29">
        <f t="shared" si="5"/>
        <v>0</v>
      </c>
      <c r="AI21" s="134" t="str">
        <f t="shared" si="13"/>
        <v>0.00</v>
      </c>
      <c r="AK21" s="34">
        <f t="shared" si="14"/>
        <v>0</v>
      </c>
      <c r="AM21" s="29">
        <f t="shared" si="12"/>
        <v>0</v>
      </c>
    </row>
    <row r="22" spans="1:39" x14ac:dyDescent="0.25">
      <c r="A22" s="2">
        <f t="shared" si="6"/>
        <v>16</v>
      </c>
      <c r="G22" s="29">
        <f t="shared" si="7"/>
        <v>0</v>
      </c>
      <c r="K22" s="29">
        <f t="shared" si="8"/>
        <v>0</v>
      </c>
      <c r="N22" s="29">
        <f t="shared" si="16"/>
        <v>0</v>
      </c>
      <c r="P22" s="29">
        <f t="shared" si="1"/>
        <v>0</v>
      </c>
      <c r="T22" s="18"/>
      <c r="U22" s="18"/>
      <c r="V22" s="18"/>
      <c r="W22" s="18"/>
      <c r="X22" s="18"/>
      <c r="Y22" s="29">
        <f t="shared" si="2"/>
        <v>0</v>
      </c>
      <c r="Z22" s="29">
        <f t="shared" si="3"/>
        <v>5</v>
      </c>
      <c r="AA22" s="29">
        <f t="shared" si="9"/>
        <v>0</v>
      </c>
      <c r="AB22" s="206"/>
      <c r="AC22" s="132">
        <f t="shared" si="15"/>
        <v>0</v>
      </c>
      <c r="AE22" s="29">
        <f t="shared" si="10"/>
        <v>0</v>
      </c>
      <c r="AG22" s="29">
        <f t="shared" si="5"/>
        <v>0</v>
      </c>
      <c r="AI22" s="134" t="str">
        <f t="shared" si="13"/>
        <v>0.00</v>
      </c>
      <c r="AK22" s="34">
        <f t="shared" si="14"/>
        <v>0</v>
      </c>
      <c r="AM22" s="29">
        <f t="shared" si="12"/>
        <v>0</v>
      </c>
    </row>
    <row r="23" spans="1:39" x14ac:dyDescent="0.25">
      <c r="A23" s="2">
        <f t="shared" si="6"/>
        <v>17</v>
      </c>
      <c r="G23" s="29">
        <f t="shared" si="7"/>
        <v>0</v>
      </c>
      <c r="K23" s="29">
        <f t="shared" si="8"/>
        <v>0</v>
      </c>
      <c r="N23" s="29">
        <f t="shared" si="16"/>
        <v>0</v>
      </c>
      <c r="P23" s="29">
        <f t="shared" si="1"/>
        <v>0</v>
      </c>
      <c r="T23" s="18"/>
      <c r="U23" s="18"/>
      <c r="V23" s="18"/>
      <c r="W23" s="18"/>
      <c r="X23" s="18"/>
      <c r="Y23" s="29">
        <f t="shared" si="2"/>
        <v>0</v>
      </c>
      <c r="Z23" s="29">
        <f t="shared" si="3"/>
        <v>5</v>
      </c>
      <c r="AA23" s="29">
        <f t="shared" si="9"/>
        <v>0</v>
      </c>
      <c r="AB23" s="206"/>
      <c r="AC23" s="132">
        <f t="shared" si="15"/>
        <v>0</v>
      </c>
      <c r="AE23" s="29">
        <f t="shared" si="10"/>
        <v>0</v>
      </c>
      <c r="AG23" s="29">
        <f t="shared" si="5"/>
        <v>0</v>
      </c>
      <c r="AI23" s="134" t="str">
        <f t="shared" si="13"/>
        <v>0.00</v>
      </c>
      <c r="AK23" s="34">
        <f t="shared" si="14"/>
        <v>0</v>
      </c>
      <c r="AM23" s="29">
        <f t="shared" si="12"/>
        <v>0</v>
      </c>
    </row>
    <row r="24" spans="1:39" x14ac:dyDescent="0.25">
      <c r="A24" s="2">
        <f t="shared" si="6"/>
        <v>18</v>
      </c>
      <c r="G24" s="29">
        <f t="shared" si="7"/>
        <v>0</v>
      </c>
      <c r="K24" s="29">
        <f t="shared" si="8"/>
        <v>0</v>
      </c>
      <c r="N24" s="29">
        <f t="shared" si="16"/>
        <v>0</v>
      </c>
      <c r="P24" s="29">
        <f t="shared" si="1"/>
        <v>0</v>
      </c>
      <c r="T24" s="18"/>
      <c r="U24" s="18"/>
      <c r="V24" s="18"/>
      <c r="W24" s="18"/>
      <c r="X24" s="18"/>
      <c r="Y24" s="29">
        <f t="shared" si="2"/>
        <v>0</v>
      </c>
      <c r="Z24" s="29">
        <f t="shared" si="3"/>
        <v>5</v>
      </c>
      <c r="AA24" s="29">
        <f t="shared" si="9"/>
        <v>0</v>
      </c>
      <c r="AB24" s="206"/>
      <c r="AC24" s="132">
        <f t="shared" si="15"/>
        <v>0</v>
      </c>
      <c r="AE24" s="29">
        <f t="shared" si="10"/>
        <v>0</v>
      </c>
      <c r="AG24" s="29">
        <f t="shared" si="5"/>
        <v>0</v>
      </c>
      <c r="AI24" s="134" t="str">
        <f t="shared" si="13"/>
        <v>0.00</v>
      </c>
      <c r="AK24" s="34">
        <f t="shared" si="14"/>
        <v>0</v>
      </c>
      <c r="AM24" s="29">
        <f t="shared" si="12"/>
        <v>0</v>
      </c>
    </row>
    <row r="25" spans="1:39" x14ac:dyDescent="0.25">
      <c r="A25" s="2">
        <f t="shared" si="6"/>
        <v>19</v>
      </c>
      <c r="G25" s="29">
        <f t="shared" si="7"/>
        <v>0</v>
      </c>
      <c r="K25" s="29">
        <f t="shared" si="8"/>
        <v>0</v>
      </c>
      <c r="N25" s="29">
        <f t="shared" si="16"/>
        <v>0</v>
      </c>
      <c r="P25" s="29">
        <f t="shared" si="1"/>
        <v>0</v>
      </c>
      <c r="T25" s="18"/>
      <c r="U25" s="18"/>
      <c r="V25" s="18"/>
      <c r="W25" s="18"/>
      <c r="X25" s="18"/>
      <c r="Y25" s="29">
        <f t="shared" si="2"/>
        <v>0</v>
      </c>
      <c r="Z25" s="29">
        <f>IF(R25&lt;=DATE(2021,7,1),5,((DATEDIF(R25,$A$4,"M")+1)/12))</f>
        <v>5</v>
      </c>
      <c r="AA25" s="29">
        <f t="shared" si="9"/>
        <v>0</v>
      </c>
      <c r="AB25" s="206"/>
      <c r="AC25" s="132">
        <f t="shared" si="15"/>
        <v>0</v>
      </c>
      <c r="AE25" s="29">
        <f>P25*AC25</f>
        <v>0</v>
      </c>
      <c r="AG25" s="29">
        <f t="shared" si="5"/>
        <v>0</v>
      </c>
      <c r="AI25" s="134" t="str">
        <f t="shared" si="13"/>
        <v>0.00</v>
      </c>
      <c r="AK25" s="34">
        <f t="shared" si="14"/>
        <v>0</v>
      </c>
      <c r="AM25" s="29">
        <f t="shared" si="12"/>
        <v>0</v>
      </c>
    </row>
    <row r="26" spans="1:39" x14ac:dyDescent="0.25">
      <c r="A26" s="2">
        <f t="shared" si="6"/>
        <v>20</v>
      </c>
      <c r="G26" s="29">
        <f t="shared" si="7"/>
        <v>0</v>
      </c>
      <c r="K26" s="29">
        <f t="shared" si="8"/>
        <v>0</v>
      </c>
      <c r="N26" s="29">
        <f t="shared" si="16"/>
        <v>0</v>
      </c>
      <c r="P26" s="29">
        <f t="shared" si="1"/>
        <v>0</v>
      </c>
      <c r="T26" s="18"/>
      <c r="U26" s="18"/>
      <c r="V26" s="18"/>
      <c r="W26" s="18"/>
      <c r="X26" s="18"/>
      <c r="Y26" s="29">
        <f>+X26+T26+U26+V26+W26</f>
        <v>0</v>
      </c>
      <c r="Z26" s="29">
        <f t="shared" si="3"/>
        <v>5</v>
      </c>
      <c r="AA26" s="29">
        <f>Y26/Z26</f>
        <v>0</v>
      </c>
      <c r="AB26" s="206"/>
      <c r="AC26" s="132">
        <f t="shared" si="15"/>
        <v>0</v>
      </c>
      <c r="AE26" s="29">
        <f t="shared" si="10"/>
        <v>0</v>
      </c>
      <c r="AG26" s="29">
        <f>+P26-AE26</f>
        <v>0</v>
      </c>
      <c r="AI26" s="134" t="str">
        <f t="shared" si="13"/>
        <v>0.00</v>
      </c>
      <c r="AK26" s="34">
        <f t="shared" si="14"/>
        <v>0</v>
      </c>
      <c r="AM26" s="29">
        <f t="shared" si="12"/>
        <v>0</v>
      </c>
    </row>
    <row r="27" spans="1:39" x14ac:dyDescent="0.25">
      <c r="A27" s="2">
        <f t="shared" si="6"/>
        <v>21</v>
      </c>
      <c r="G27" s="29">
        <f t="shared" si="7"/>
        <v>0</v>
      </c>
      <c r="K27" s="29">
        <f t="shared" si="8"/>
        <v>0</v>
      </c>
      <c r="N27" s="29">
        <f t="shared" si="16"/>
        <v>0</v>
      </c>
      <c r="P27" s="29">
        <f t="shared" si="1"/>
        <v>0</v>
      </c>
      <c r="T27" s="18"/>
      <c r="U27" s="18"/>
      <c r="V27" s="18"/>
      <c r="W27" s="18"/>
      <c r="X27" s="18"/>
      <c r="Y27" s="29">
        <f t="shared" si="2"/>
        <v>0</v>
      </c>
      <c r="Z27" s="29">
        <f t="shared" si="3"/>
        <v>5</v>
      </c>
      <c r="AA27" s="29">
        <f t="shared" si="9"/>
        <v>0</v>
      </c>
      <c r="AB27" s="206"/>
      <c r="AC27" s="132">
        <f t="shared" si="15"/>
        <v>0</v>
      </c>
      <c r="AE27" s="29">
        <f t="shared" si="10"/>
        <v>0</v>
      </c>
      <c r="AG27" s="29">
        <f t="shared" si="5"/>
        <v>0</v>
      </c>
      <c r="AI27" s="134" t="str">
        <f>IFERROR(AE27/N27,"0.00")</f>
        <v>0.00</v>
      </c>
      <c r="AK27" s="34">
        <f t="shared" si="14"/>
        <v>0</v>
      </c>
      <c r="AM27" s="29">
        <f t="shared" si="12"/>
        <v>0</v>
      </c>
    </row>
    <row r="28" spans="1:39" x14ac:dyDescent="0.25">
      <c r="A28" s="2">
        <f t="shared" si="6"/>
        <v>22</v>
      </c>
      <c r="G28" s="29">
        <f t="shared" si="7"/>
        <v>0</v>
      </c>
      <c r="K28" s="29">
        <f t="shared" si="8"/>
        <v>0</v>
      </c>
      <c r="N28" s="29">
        <f t="shared" si="16"/>
        <v>0</v>
      </c>
      <c r="P28" s="29">
        <f t="shared" si="1"/>
        <v>0</v>
      </c>
      <c r="T28" s="18"/>
      <c r="U28" s="18"/>
      <c r="V28" s="18"/>
      <c r="W28" s="18"/>
      <c r="X28" s="18"/>
      <c r="Y28" s="29">
        <f t="shared" si="2"/>
        <v>0</v>
      </c>
      <c r="Z28" s="29">
        <f t="shared" si="3"/>
        <v>5</v>
      </c>
      <c r="AA28" s="29">
        <f t="shared" si="9"/>
        <v>0</v>
      </c>
      <c r="AB28" s="206"/>
      <c r="AC28" s="132">
        <f t="shared" si="15"/>
        <v>0</v>
      </c>
      <c r="AE28" s="29">
        <f t="shared" si="10"/>
        <v>0</v>
      </c>
      <c r="AG28" s="29">
        <f t="shared" si="5"/>
        <v>0</v>
      </c>
      <c r="AI28" s="134" t="str">
        <f t="shared" si="13"/>
        <v>0.00</v>
      </c>
      <c r="AK28" s="34">
        <f>IFERROR(IF(X28/AI28&gt;1,1,X28/AI28),"0.00"%)</f>
        <v>0</v>
      </c>
      <c r="AM28" s="29">
        <f>AK28*AE28</f>
        <v>0</v>
      </c>
    </row>
    <row r="29" spans="1:39" x14ac:dyDescent="0.25">
      <c r="A29" s="2">
        <f t="shared" si="6"/>
        <v>23</v>
      </c>
      <c r="G29" s="29">
        <f t="shared" si="7"/>
        <v>0</v>
      </c>
      <c r="K29" s="29">
        <f t="shared" si="8"/>
        <v>0</v>
      </c>
      <c r="N29" s="29">
        <f t="shared" si="16"/>
        <v>0</v>
      </c>
      <c r="P29" s="29">
        <f t="shared" si="1"/>
        <v>0</v>
      </c>
      <c r="T29" s="18"/>
      <c r="U29" s="18"/>
      <c r="V29" s="18"/>
      <c r="W29" s="18"/>
      <c r="X29" s="18"/>
      <c r="Y29" s="29">
        <f t="shared" si="2"/>
        <v>0</v>
      </c>
      <c r="Z29" s="29">
        <f t="shared" si="3"/>
        <v>5</v>
      </c>
      <c r="AA29" s="29">
        <f t="shared" si="9"/>
        <v>0</v>
      </c>
      <c r="AB29" s="206"/>
      <c r="AC29" s="132">
        <f t="shared" si="15"/>
        <v>0</v>
      </c>
      <c r="AE29" s="29">
        <f t="shared" si="10"/>
        <v>0</v>
      </c>
      <c r="AG29" s="29">
        <f t="shared" si="5"/>
        <v>0</v>
      </c>
      <c r="AI29" s="134" t="str">
        <f t="shared" si="13"/>
        <v>0.00</v>
      </c>
      <c r="AK29" s="34">
        <f t="shared" si="14"/>
        <v>0</v>
      </c>
      <c r="AM29" s="29">
        <f t="shared" si="12"/>
        <v>0</v>
      </c>
    </row>
    <row r="30" spans="1:39" x14ac:dyDescent="0.25">
      <c r="A30" s="2">
        <f t="shared" si="6"/>
        <v>24</v>
      </c>
      <c r="G30" s="29">
        <f t="shared" si="7"/>
        <v>0</v>
      </c>
      <c r="K30" s="29">
        <f t="shared" si="8"/>
        <v>0</v>
      </c>
      <c r="N30" s="29">
        <f t="shared" si="16"/>
        <v>0</v>
      </c>
      <c r="P30" s="29">
        <f t="shared" si="1"/>
        <v>0</v>
      </c>
      <c r="T30" s="18"/>
      <c r="U30" s="18"/>
      <c r="V30" s="18"/>
      <c r="W30" s="18"/>
      <c r="X30" s="18"/>
      <c r="Y30" s="29">
        <f t="shared" si="2"/>
        <v>0</v>
      </c>
      <c r="Z30" s="29">
        <f t="shared" si="3"/>
        <v>5</v>
      </c>
      <c r="AA30" s="29">
        <f t="shared" si="9"/>
        <v>0</v>
      </c>
      <c r="AB30" s="206"/>
      <c r="AC30" s="132">
        <f t="shared" si="15"/>
        <v>0</v>
      </c>
      <c r="AE30" s="29">
        <f t="shared" si="10"/>
        <v>0</v>
      </c>
      <c r="AG30" s="29">
        <f t="shared" si="5"/>
        <v>0</v>
      </c>
      <c r="AI30" s="134" t="str">
        <f t="shared" si="13"/>
        <v>0.00</v>
      </c>
      <c r="AK30" s="34">
        <f t="shared" si="14"/>
        <v>0</v>
      </c>
      <c r="AM30" s="29">
        <f t="shared" si="12"/>
        <v>0</v>
      </c>
    </row>
    <row r="31" spans="1:39" x14ac:dyDescent="0.25">
      <c r="A31" s="2">
        <f t="shared" si="6"/>
        <v>25</v>
      </c>
      <c r="G31" s="29">
        <f t="shared" si="7"/>
        <v>0</v>
      </c>
      <c r="K31" s="29">
        <f t="shared" si="8"/>
        <v>0</v>
      </c>
      <c r="N31" s="29">
        <f t="shared" si="16"/>
        <v>0</v>
      </c>
      <c r="P31" s="29">
        <f t="shared" si="1"/>
        <v>0</v>
      </c>
      <c r="T31" s="18"/>
      <c r="U31" s="18"/>
      <c r="V31" s="18"/>
      <c r="W31" s="18"/>
      <c r="X31" s="18"/>
      <c r="Y31" s="29">
        <f t="shared" si="2"/>
        <v>0</v>
      </c>
      <c r="Z31" s="29">
        <f t="shared" si="3"/>
        <v>5</v>
      </c>
      <c r="AA31" s="29">
        <f t="shared" si="9"/>
        <v>0</v>
      </c>
      <c r="AB31" s="206"/>
      <c r="AC31" s="132">
        <f t="shared" si="15"/>
        <v>0</v>
      </c>
      <c r="AE31" s="29">
        <f t="shared" si="10"/>
        <v>0</v>
      </c>
      <c r="AG31" s="29">
        <f t="shared" si="5"/>
        <v>0</v>
      </c>
      <c r="AI31" s="134" t="str">
        <f t="shared" si="13"/>
        <v>0.00</v>
      </c>
      <c r="AK31" s="34">
        <f t="shared" si="14"/>
        <v>0</v>
      </c>
      <c r="AM31" s="29">
        <f t="shared" si="12"/>
        <v>0</v>
      </c>
    </row>
    <row r="32" spans="1:39" x14ac:dyDescent="0.25">
      <c r="A32" s="2">
        <f t="shared" si="6"/>
        <v>26</v>
      </c>
      <c r="G32" s="29">
        <f t="shared" si="7"/>
        <v>0</v>
      </c>
      <c r="K32" s="29">
        <f t="shared" si="8"/>
        <v>0</v>
      </c>
      <c r="N32" s="29">
        <f t="shared" si="16"/>
        <v>0</v>
      </c>
      <c r="P32" s="29">
        <f t="shared" si="1"/>
        <v>0</v>
      </c>
      <c r="T32" s="18"/>
      <c r="U32" s="18"/>
      <c r="V32" s="18"/>
      <c r="W32" s="18"/>
      <c r="X32" s="18"/>
      <c r="Y32" s="29">
        <f t="shared" si="2"/>
        <v>0</v>
      </c>
      <c r="Z32" s="29">
        <f t="shared" si="3"/>
        <v>5</v>
      </c>
      <c r="AA32" s="29">
        <f t="shared" si="9"/>
        <v>0</v>
      </c>
      <c r="AB32" s="206"/>
      <c r="AC32" s="132">
        <f t="shared" si="15"/>
        <v>0</v>
      </c>
      <c r="AE32" s="29">
        <f t="shared" si="10"/>
        <v>0</v>
      </c>
      <c r="AG32" s="29">
        <f t="shared" si="5"/>
        <v>0</v>
      </c>
      <c r="AI32" s="134" t="str">
        <f t="shared" si="13"/>
        <v>0.00</v>
      </c>
      <c r="AK32" s="34">
        <f t="shared" si="14"/>
        <v>0</v>
      </c>
      <c r="AM32" s="29">
        <f t="shared" si="12"/>
        <v>0</v>
      </c>
    </row>
    <row r="33" spans="1:39" x14ac:dyDescent="0.25">
      <c r="A33" s="2">
        <f t="shared" si="6"/>
        <v>27</v>
      </c>
      <c r="G33" s="29">
        <f t="shared" si="7"/>
        <v>0</v>
      </c>
      <c r="K33" s="29">
        <f t="shared" si="8"/>
        <v>0</v>
      </c>
      <c r="N33" s="29">
        <f t="shared" si="16"/>
        <v>0</v>
      </c>
      <c r="P33" s="29">
        <f t="shared" si="1"/>
        <v>0</v>
      </c>
      <c r="T33" s="18"/>
      <c r="U33" s="18"/>
      <c r="V33" s="18"/>
      <c r="W33" s="18"/>
      <c r="X33" s="18"/>
      <c r="Y33" s="29">
        <f t="shared" si="2"/>
        <v>0</v>
      </c>
      <c r="Z33" s="29">
        <f t="shared" si="3"/>
        <v>5</v>
      </c>
      <c r="AA33" s="29">
        <f t="shared" si="9"/>
        <v>0</v>
      </c>
      <c r="AB33" s="206"/>
      <c r="AC33" s="132">
        <f t="shared" si="15"/>
        <v>0</v>
      </c>
      <c r="AE33" s="29">
        <f t="shared" si="10"/>
        <v>0</v>
      </c>
      <c r="AG33" s="29">
        <f t="shared" si="5"/>
        <v>0</v>
      </c>
      <c r="AI33" s="134" t="str">
        <f t="shared" si="13"/>
        <v>0.00</v>
      </c>
      <c r="AK33" s="34">
        <f t="shared" si="14"/>
        <v>0</v>
      </c>
      <c r="AM33" s="29">
        <f t="shared" si="12"/>
        <v>0</v>
      </c>
    </row>
    <row r="34" spans="1:39" x14ac:dyDescent="0.25">
      <c r="A34" s="2">
        <f t="shared" si="6"/>
        <v>28</v>
      </c>
      <c r="G34" s="29">
        <f t="shared" si="7"/>
        <v>0</v>
      </c>
      <c r="K34" s="29">
        <f t="shared" si="8"/>
        <v>0</v>
      </c>
      <c r="N34" s="29">
        <f t="shared" si="16"/>
        <v>0</v>
      </c>
      <c r="P34" s="29">
        <f>K34*N34</f>
        <v>0</v>
      </c>
      <c r="T34" s="18"/>
      <c r="U34" s="18"/>
      <c r="V34" s="18"/>
      <c r="W34" s="18"/>
      <c r="X34" s="18"/>
      <c r="Y34" s="29">
        <f t="shared" si="2"/>
        <v>0</v>
      </c>
      <c r="Z34" s="29">
        <f>IF(R34&lt;=DATE(2021,7,1),5,((DATEDIF(R34,$A$4,"M")+1)/12))</f>
        <v>5</v>
      </c>
      <c r="AA34" s="29">
        <f t="shared" si="9"/>
        <v>0</v>
      </c>
      <c r="AB34" s="206"/>
      <c r="AC34" s="132">
        <f t="shared" si="15"/>
        <v>0</v>
      </c>
      <c r="AE34" s="29">
        <f t="shared" si="10"/>
        <v>0</v>
      </c>
      <c r="AG34" s="29">
        <f t="shared" si="5"/>
        <v>0</v>
      </c>
      <c r="AI34" s="134" t="str">
        <f t="shared" si="13"/>
        <v>0.00</v>
      </c>
      <c r="AK34" s="34">
        <f t="shared" si="14"/>
        <v>0</v>
      </c>
      <c r="AM34" s="29">
        <f t="shared" si="12"/>
        <v>0</v>
      </c>
    </row>
    <row r="35" spans="1:39" x14ac:dyDescent="0.25">
      <c r="A35" s="2">
        <f t="shared" si="6"/>
        <v>29</v>
      </c>
      <c r="G35" s="29">
        <f t="shared" si="7"/>
        <v>0</v>
      </c>
      <c r="K35" s="29">
        <f t="shared" si="8"/>
        <v>0</v>
      </c>
      <c r="N35" s="29">
        <f t="shared" si="16"/>
        <v>0</v>
      </c>
      <c r="P35" s="29">
        <f t="shared" si="1"/>
        <v>0</v>
      </c>
      <c r="T35" s="18"/>
      <c r="U35" s="18"/>
      <c r="V35" s="18"/>
      <c r="W35" s="18"/>
      <c r="X35" s="18"/>
      <c r="Y35" s="29">
        <f t="shared" si="2"/>
        <v>0</v>
      </c>
      <c r="Z35" s="29">
        <f t="shared" si="3"/>
        <v>5</v>
      </c>
      <c r="AA35" s="29">
        <f t="shared" si="9"/>
        <v>0</v>
      </c>
      <c r="AB35" s="206"/>
      <c r="AC35" s="132">
        <f t="shared" si="15"/>
        <v>0</v>
      </c>
      <c r="AE35" s="29">
        <f t="shared" si="10"/>
        <v>0</v>
      </c>
      <c r="AG35" s="29">
        <f t="shared" si="5"/>
        <v>0</v>
      </c>
      <c r="AI35" s="134" t="str">
        <f t="shared" si="13"/>
        <v>0.00</v>
      </c>
      <c r="AK35" s="34">
        <f t="shared" si="14"/>
        <v>0</v>
      </c>
      <c r="AM35" s="29">
        <f t="shared" si="12"/>
        <v>0</v>
      </c>
    </row>
    <row r="36" spans="1:39" x14ac:dyDescent="0.25">
      <c r="A36" s="2">
        <f t="shared" si="6"/>
        <v>30</v>
      </c>
      <c r="G36" s="29">
        <f t="shared" si="7"/>
        <v>0</v>
      </c>
      <c r="K36" s="29">
        <f t="shared" si="8"/>
        <v>0</v>
      </c>
      <c r="N36" s="29">
        <f t="shared" si="16"/>
        <v>0</v>
      </c>
      <c r="P36" s="29">
        <f t="shared" si="1"/>
        <v>0</v>
      </c>
      <c r="T36" s="18"/>
      <c r="U36" s="18"/>
      <c r="V36" s="18"/>
      <c r="W36" s="18"/>
      <c r="X36" s="18"/>
      <c r="Y36" s="29">
        <f t="shared" si="2"/>
        <v>0</v>
      </c>
      <c r="Z36" s="29">
        <f t="shared" si="3"/>
        <v>5</v>
      </c>
      <c r="AA36" s="29">
        <f t="shared" si="9"/>
        <v>0</v>
      </c>
      <c r="AB36" s="206"/>
      <c r="AC36" s="132">
        <f t="shared" si="15"/>
        <v>0</v>
      </c>
      <c r="AE36" s="29">
        <f t="shared" si="10"/>
        <v>0</v>
      </c>
      <c r="AG36" s="29">
        <f t="shared" si="5"/>
        <v>0</v>
      </c>
      <c r="AI36" s="134" t="str">
        <f t="shared" si="13"/>
        <v>0.00</v>
      </c>
      <c r="AK36" s="34">
        <f t="shared" si="14"/>
        <v>0</v>
      </c>
      <c r="AM36" s="29">
        <f t="shared" si="12"/>
        <v>0</v>
      </c>
    </row>
    <row r="37" spans="1:39" x14ac:dyDescent="0.25">
      <c r="A37" s="2">
        <f t="shared" si="6"/>
        <v>31</v>
      </c>
      <c r="G37" s="29">
        <f t="shared" si="7"/>
        <v>0</v>
      </c>
      <c r="K37" s="29">
        <f t="shared" si="8"/>
        <v>0</v>
      </c>
      <c r="N37" s="29">
        <f t="shared" si="16"/>
        <v>0</v>
      </c>
      <c r="P37" s="29">
        <f t="shared" si="1"/>
        <v>0</v>
      </c>
      <c r="T37" s="18"/>
      <c r="U37" s="18"/>
      <c r="V37" s="18"/>
      <c r="W37" s="18"/>
      <c r="X37" s="18"/>
      <c r="Y37" s="29">
        <f t="shared" si="2"/>
        <v>0</v>
      </c>
      <c r="Z37" s="29">
        <f t="shared" si="3"/>
        <v>5</v>
      </c>
      <c r="AA37" s="29">
        <f t="shared" si="9"/>
        <v>0</v>
      </c>
      <c r="AB37" s="206"/>
      <c r="AC37" s="132">
        <f t="shared" si="15"/>
        <v>0</v>
      </c>
      <c r="AE37" s="29">
        <f t="shared" si="10"/>
        <v>0</v>
      </c>
      <c r="AG37" s="29">
        <f t="shared" si="5"/>
        <v>0</v>
      </c>
      <c r="AI37" s="134" t="str">
        <f t="shared" si="13"/>
        <v>0.00</v>
      </c>
      <c r="AK37" s="34">
        <f t="shared" si="14"/>
        <v>0</v>
      </c>
      <c r="AM37" s="29">
        <f t="shared" si="12"/>
        <v>0</v>
      </c>
    </row>
    <row r="38" spans="1:39" x14ac:dyDescent="0.25">
      <c r="A38" s="2">
        <f t="shared" si="6"/>
        <v>32</v>
      </c>
      <c r="G38" s="29">
        <f t="shared" si="7"/>
        <v>0</v>
      </c>
      <c r="K38" s="29">
        <f t="shared" si="8"/>
        <v>0</v>
      </c>
      <c r="N38" s="29">
        <f t="shared" si="16"/>
        <v>0</v>
      </c>
      <c r="P38" s="29">
        <f t="shared" si="1"/>
        <v>0</v>
      </c>
      <c r="T38" s="18"/>
      <c r="U38" s="18"/>
      <c r="V38" s="18"/>
      <c r="W38" s="18"/>
      <c r="X38" s="18"/>
      <c r="Y38" s="29">
        <f t="shared" si="2"/>
        <v>0</v>
      </c>
      <c r="Z38" s="29">
        <f t="shared" si="3"/>
        <v>5</v>
      </c>
      <c r="AA38" s="29">
        <f t="shared" si="9"/>
        <v>0</v>
      </c>
      <c r="AB38" s="206"/>
      <c r="AC38" s="132">
        <f t="shared" si="15"/>
        <v>0</v>
      </c>
      <c r="AE38" s="29">
        <f t="shared" si="10"/>
        <v>0</v>
      </c>
      <c r="AG38" s="29">
        <f t="shared" si="5"/>
        <v>0</v>
      </c>
      <c r="AI38" s="134" t="str">
        <f t="shared" si="13"/>
        <v>0.00</v>
      </c>
      <c r="AK38" s="34">
        <f t="shared" si="14"/>
        <v>0</v>
      </c>
      <c r="AM38" s="29">
        <f t="shared" si="12"/>
        <v>0</v>
      </c>
    </row>
    <row r="39" spans="1:39" x14ac:dyDescent="0.25">
      <c r="A39" s="2">
        <f t="shared" si="6"/>
        <v>33</v>
      </c>
      <c r="G39" s="29">
        <f t="shared" si="7"/>
        <v>0</v>
      </c>
      <c r="K39" s="29">
        <f t="shared" si="8"/>
        <v>0</v>
      </c>
      <c r="N39" s="29">
        <f t="shared" si="16"/>
        <v>0</v>
      </c>
      <c r="P39" s="29">
        <f t="shared" si="1"/>
        <v>0</v>
      </c>
      <c r="T39" s="18"/>
      <c r="U39" s="18"/>
      <c r="V39" s="18"/>
      <c r="W39" s="18"/>
      <c r="X39" s="18"/>
      <c r="Y39" s="29">
        <f t="shared" si="2"/>
        <v>0</v>
      </c>
      <c r="Z39" s="29">
        <f t="shared" si="3"/>
        <v>5</v>
      </c>
      <c r="AA39" s="29">
        <f t="shared" si="9"/>
        <v>0</v>
      </c>
      <c r="AB39" s="206"/>
      <c r="AC39" s="132">
        <f t="shared" si="15"/>
        <v>0</v>
      </c>
      <c r="AE39" s="29">
        <f t="shared" si="10"/>
        <v>0</v>
      </c>
      <c r="AG39" s="29">
        <f t="shared" si="5"/>
        <v>0</v>
      </c>
      <c r="AI39" s="134" t="str">
        <f t="shared" si="13"/>
        <v>0.00</v>
      </c>
      <c r="AK39" s="34">
        <f t="shared" si="14"/>
        <v>0</v>
      </c>
      <c r="AM39" s="29">
        <f t="shared" si="12"/>
        <v>0</v>
      </c>
    </row>
    <row r="40" spans="1:39" x14ac:dyDescent="0.25">
      <c r="A40" s="2">
        <f t="shared" si="6"/>
        <v>34</v>
      </c>
      <c r="G40" s="29">
        <f t="shared" si="7"/>
        <v>0</v>
      </c>
      <c r="K40" s="29">
        <f t="shared" si="8"/>
        <v>0</v>
      </c>
      <c r="N40" s="29">
        <f t="shared" si="16"/>
        <v>0</v>
      </c>
      <c r="P40" s="29">
        <f t="shared" si="1"/>
        <v>0</v>
      </c>
      <c r="T40" s="18"/>
      <c r="U40" s="18"/>
      <c r="V40" s="18"/>
      <c r="W40" s="18"/>
      <c r="X40" s="18"/>
      <c r="Y40" s="29">
        <f t="shared" si="2"/>
        <v>0</v>
      </c>
      <c r="Z40" s="29">
        <f t="shared" si="3"/>
        <v>5</v>
      </c>
      <c r="AA40" s="29">
        <f t="shared" si="9"/>
        <v>0</v>
      </c>
      <c r="AB40" s="206"/>
      <c r="AC40" s="132">
        <f t="shared" si="15"/>
        <v>0</v>
      </c>
      <c r="AE40" s="29">
        <f t="shared" si="10"/>
        <v>0</v>
      </c>
      <c r="AG40" s="29">
        <f t="shared" si="5"/>
        <v>0</v>
      </c>
      <c r="AI40" s="134" t="str">
        <f t="shared" si="13"/>
        <v>0.00</v>
      </c>
      <c r="AK40" s="34">
        <f t="shared" si="14"/>
        <v>0</v>
      </c>
      <c r="AM40" s="29">
        <f t="shared" si="12"/>
        <v>0</v>
      </c>
    </row>
    <row r="41" spans="1:39" x14ac:dyDescent="0.25">
      <c r="A41" s="2">
        <f t="shared" si="6"/>
        <v>35</v>
      </c>
      <c r="G41" s="29">
        <f t="shared" si="7"/>
        <v>0</v>
      </c>
      <c r="K41" s="29">
        <f t="shared" si="8"/>
        <v>0</v>
      </c>
      <c r="N41" s="29">
        <f t="shared" si="16"/>
        <v>0</v>
      </c>
      <c r="P41" s="29">
        <f t="shared" si="1"/>
        <v>0</v>
      </c>
      <c r="T41" s="18"/>
      <c r="U41" s="18"/>
      <c r="V41" s="18"/>
      <c r="W41" s="18"/>
      <c r="X41" s="18"/>
      <c r="Y41" s="29">
        <f t="shared" si="2"/>
        <v>0</v>
      </c>
      <c r="Z41" s="29">
        <f t="shared" si="3"/>
        <v>5</v>
      </c>
      <c r="AA41" s="29">
        <f t="shared" si="9"/>
        <v>0</v>
      </c>
      <c r="AB41" s="206"/>
      <c r="AC41" s="132">
        <f t="shared" si="15"/>
        <v>0</v>
      </c>
      <c r="AE41" s="29">
        <f t="shared" si="10"/>
        <v>0</v>
      </c>
      <c r="AG41" s="29">
        <f t="shared" si="5"/>
        <v>0</v>
      </c>
      <c r="AI41" s="134" t="str">
        <f t="shared" si="13"/>
        <v>0.00</v>
      </c>
      <c r="AK41" s="34">
        <f t="shared" si="14"/>
        <v>0</v>
      </c>
      <c r="AM41" s="29">
        <f t="shared" si="12"/>
        <v>0</v>
      </c>
    </row>
    <row r="42" spans="1:39" x14ac:dyDescent="0.25">
      <c r="A42" s="2">
        <f t="shared" si="6"/>
        <v>36</v>
      </c>
      <c r="G42" s="29">
        <f t="shared" si="7"/>
        <v>0</v>
      </c>
      <c r="K42" s="29">
        <f t="shared" si="8"/>
        <v>0</v>
      </c>
      <c r="N42" s="29">
        <f t="shared" si="16"/>
        <v>0</v>
      </c>
      <c r="P42" s="29">
        <f t="shared" si="1"/>
        <v>0</v>
      </c>
      <c r="T42" s="18"/>
      <c r="U42" s="18"/>
      <c r="V42" s="18"/>
      <c r="W42" s="18"/>
      <c r="X42" s="18"/>
      <c r="Y42" s="29">
        <f t="shared" si="2"/>
        <v>0</v>
      </c>
      <c r="Z42" s="29">
        <f t="shared" si="3"/>
        <v>5</v>
      </c>
      <c r="AA42" s="29">
        <f t="shared" si="9"/>
        <v>0</v>
      </c>
      <c r="AB42" s="206"/>
      <c r="AC42" s="132">
        <f t="shared" si="15"/>
        <v>0</v>
      </c>
      <c r="AE42" s="29">
        <f t="shared" si="10"/>
        <v>0</v>
      </c>
      <c r="AG42" s="29">
        <f t="shared" si="5"/>
        <v>0</v>
      </c>
      <c r="AI42" s="134" t="str">
        <f t="shared" si="13"/>
        <v>0.00</v>
      </c>
      <c r="AK42" s="34">
        <f t="shared" si="14"/>
        <v>0</v>
      </c>
      <c r="AM42" s="29">
        <f t="shared" si="12"/>
        <v>0</v>
      </c>
    </row>
    <row r="43" spans="1:39" x14ac:dyDescent="0.25">
      <c r="A43" s="2">
        <f t="shared" si="6"/>
        <v>37</v>
      </c>
      <c r="G43" s="29">
        <f t="shared" si="7"/>
        <v>0</v>
      </c>
      <c r="K43" s="29">
        <f t="shared" si="8"/>
        <v>0</v>
      </c>
      <c r="N43" s="29">
        <f t="shared" si="16"/>
        <v>0</v>
      </c>
      <c r="P43" s="29">
        <f t="shared" si="1"/>
        <v>0</v>
      </c>
      <c r="T43" s="18"/>
      <c r="U43" s="18"/>
      <c r="V43" s="18"/>
      <c r="W43" s="18"/>
      <c r="X43" s="18"/>
      <c r="Y43" s="29">
        <f t="shared" si="2"/>
        <v>0</v>
      </c>
      <c r="Z43" s="29">
        <f t="shared" si="3"/>
        <v>5</v>
      </c>
      <c r="AA43" s="29">
        <f t="shared" si="9"/>
        <v>0</v>
      </c>
      <c r="AB43" s="206"/>
      <c r="AC43" s="132">
        <f t="shared" si="15"/>
        <v>0</v>
      </c>
      <c r="AE43" s="29">
        <f t="shared" si="10"/>
        <v>0</v>
      </c>
      <c r="AG43" s="29">
        <f t="shared" si="5"/>
        <v>0</v>
      </c>
      <c r="AI43" s="134" t="str">
        <f t="shared" si="13"/>
        <v>0.00</v>
      </c>
      <c r="AK43" s="34">
        <f t="shared" si="14"/>
        <v>0</v>
      </c>
      <c r="AM43" s="29">
        <f t="shared" si="12"/>
        <v>0</v>
      </c>
    </row>
    <row r="44" spans="1:39" x14ac:dyDescent="0.25">
      <c r="A44" s="2">
        <f t="shared" si="6"/>
        <v>38</v>
      </c>
      <c r="G44" s="29">
        <f t="shared" si="7"/>
        <v>0</v>
      </c>
      <c r="K44" s="29">
        <f t="shared" si="8"/>
        <v>0</v>
      </c>
      <c r="N44" s="29">
        <f t="shared" si="16"/>
        <v>0</v>
      </c>
      <c r="P44" s="29">
        <f t="shared" si="1"/>
        <v>0</v>
      </c>
      <c r="T44" s="18"/>
      <c r="U44" s="18"/>
      <c r="V44" s="18"/>
      <c r="W44" s="18"/>
      <c r="X44" s="18"/>
      <c r="Y44" s="29">
        <f t="shared" si="2"/>
        <v>0</v>
      </c>
      <c r="Z44" s="29">
        <f t="shared" si="3"/>
        <v>5</v>
      </c>
      <c r="AA44" s="29">
        <f t="shared" si="9"/>
        <v>0</v>
      </c>
      <c r="AB44" s="206"/>
      <c r="AC44" s="132">
        <f t="shared" si="15"/>
        <v>0</v>
      </c>
      <c r="AE44" s="29">
        <f t="shared" si="10"/>
        <v>0</v>
      </c>
      <c r="AG44" s="29">
        <f t="shared" si="5"/>
        <v>0</v>
      </c>
      <c r="AI44" s="134" t="str">
        <f t="shared" si="13"/>
        <v>0.00</v>
      </c>
      <c r="AK44" s="34">
        <f t="shared" si="14"/>
        <v>0</v>
      </c>
      <c r="AM44" s="29">
        <f t="shared" si="12"/>
        <v>0</v>
      </c>
    </row>
    <row r="45" spans="1:39" x14ac:dyDescent="0.25">
      <c r="A45" s="2">
        <f t="shared" si="6"/>
        <v>39</v>
      </c>
      <c r="G45" s="29">
        <f t="shared" si="7"/>
        <v>0</v>
      </c>
      <c r="K45" s="29">
        <f t="shared" si="8"/>
        <v>0</v>
      </c>
      <c r="N45" s="29">
        <f t="shared" si="16"/>
        <v>0</v>
      </c>
      <c r="P45" s="29">
        <f t="shared" si="1"/>
        <v>0</v>
      </c>
      <c r="T45" s="18"/>
      <c r="U45" s="18"/>
      <c r="V45" s="18"/>
      <c r="W45" s="18"/>
      <c r="X45" s="18"/>
      <c r="Y45" s="29">
        <f t="shared" si="2"/>
        <v>0</v>
      </c>
      <c r="Z45" s="29">
        <f t="shared" si="3"/>
        <v>5</v>
      </c>
      <c r="AA45" s="29">
        <f t="shared" si="9"/>
        <v>0</v>
      </c>
      <c r="AB45" s="206"/>
      <c r="AC45" s="132">
        <f t="shared" si="15"/>
        <v>0</v>
      </c>
      <c r="AE45" s="29">
        <f t="shared" si="10"/>
        <v>0</v>
      </c>
      <c r="AG45" s="29">
        <f t="shared" si="5"/>
        <v>0</v>
      </c>
      <c r="AI45" s="134" t="str">
        <f t="shared" si="13"/>
        <v>0.00</v>
      </c>
      <c r="AK45" s="34">
        <f t="shared" si="14"/>
        <v>0</v>
      </c>
      <c r="AM45" s="29">
        <f t="shared" si="12"/>
        <v>0</v>
      </c>
    </row>
    <row r="46" spans="1:39" x14ac:dyDescent="0.25">
      <c r="A46" s="2">
        <f t="shared" si="6"/>
        <v>40</v>
      </c>
      <c r="G46" s="29">
        <f t="shared" si="7"/>
        <v>0</v>
      </c>
      <c r="K46" s="29">
        <f t="shared" si="8"/>
        <v>0</v>
      </c>
      <c r="N46" s="29">
        <f t="shared" si="16"/>
        <v>0</v>
      </c>
      <c r="P46" s="29">
        <f t="shared" si="1"/>
        <v>0</v>
      </c>
      <c r="T46" s="18"/>
      <c r="U46" s="18"/>
      <c r="V46" s="18"/>
      <c r="W46" s="18"/>
      <c r="X46" s="18"/>
      <c r="Y46" s="29">
        <f t="shared" si="2"/>
        <v>0</v>
      </c>
      <c r="Z46" s="29">
        <f t="shared" si="3"/>
        <v>5</v>
      </c>
      <c r="AA46" s="29">
        <f t="shared" si="9"/>
        <v>0</v>
      </c>
      <c r="AB46" s="206"/>
      <c r="AC46" s="132">
        <f t="shared" si="15"/>
        <v>0</v>
      </c>
      <c r="AE46" s="29">
        <f t="shared" si="10"/>
        <v>0</v>
      </c>
      <c r="AG46" s="29">
        <f t="shared" si="5"/>
        <v>0</v>
      </c>
      <c r="AI46" s="134" t="str">
        <f t="shared" si="13"/>
        <v>0.00</v>
      </c>
      <c r="AK46" s="34">
        <f t="shared" si="14"/>
        <v>0</v>
      </c>
      <c r="AM46" s="29">
        <f t="shared" si="12"/>
        <v>0</v>
      </c>
    </row>
    <row r="47" spans="1:39" x14ac:dyDescent="0.25">
      <c r="A47" s="2">
        <f t="shared" si="6"/>
        <v>41</v>
      </c>
      <c r="G47" s="29">
        <f t="shared" si="7"/>
        <v>0</v>
      </c>
      <c r="K47" s="29">
        <f t="shared" si="8"/>
        <v>0</v>
      </c>
      <c r="N47" s="29">
        <f t="shared" si="16"/>
        <v>0</v>
      </c>
      <c r="P47" s="29">
        <f t="shared" si="1"/>
        <v>0</v>
      </c>
      <c r="T47" s="18"/>
      <c r="U47" s="18"/>
      <c r="V47" s="18"/>
      <c r="W47" s="18"/>
      <c r="X47" s="18"/>
      <c r="Y47" s="29">
        <f t="shared" si="2"/>
        <v>0</v>
      </c>
      <c r="Z47" s="29">
        <f t="shared" si="3"/>
        <v>5</v>
      </c>
      <c r="AA47" s="29">
        <f t="shared" si="9"/>
        <v>0</v>
      </c>
      <c r="AB47" s="206"/>
      <c r="AC47" s="132">
        <f t="shared" si="15"/>
        <v>0</v>
      </c>
      <c r="AE47" s="29">
        <f t="shared" si="10"/>
        <v>0</v>
      </c>
      <c r="AG47" s="29">
        <f t="shared" si="5"/>
        <v>0</v>
      </c>
      <c r="AI47" s="134" t="str">
        <f t="shared" si="13"/>
        <v>0.00</v>
      </c>
      <c r="AK47" s="34">
        <f t="shared" si="14"/>
        <v>0</v>
      </c>
      <c r="AM47" s="29">
        <f t="shared" si="12"/>
        <v>0</v>
      </c>
    </row>
    <row r="48" spans="1:39" x14ac:dyDescent="0.25">
      <c r="A48" s="2">
        <f t="shared" si="6"/>
        <v>42</v>
      </c>
      <c r="G48" s="29">
        <f t="shared" si="7"/>
        <v>0</v>
      </c>
      <c r="K48" s="29">
        <f t="shared" si="8"/>
        <v>0</v>
      </c>
      <c r="N48" s="29">
        <f t="shared" si="16"/>
        <v>0</v>
      </c>
      <c r="P48" s="29">
        <f t="shared" si="1"/>
        <v>0</v>
      </c>
      <c r="T48" s="18"/>
      <c r="U48" s="18"/>
      <c r="V48" s="18"/>
      <c r="W48" s="18"/>
      <c r="X48" s="18"/>
      <c r="Y48" s="29">
        <f t="shared" si="2"/>
        <v>0</v>
      </c>
      <c r="Z48" s="29">
        <f t="shared" si="3"/>
        <v>5</v>
      </c>
      <c r="AA48" s="29">
        <f t="shared" si="9"/>
        <v>0</v>
      </c>
      <c r="AB48" s="206"/>
      <c r="AC48" s="132">
        <f t="shared" si="15"/>
        <v>0</v>
      </c>
      <c r="AE48" s="29">
        <f t="shared" si="10"/>
        <v>0</v>
      </c>
      <c r="AG48" s="29">
        <f t="shared" si="5"/>
        <v>0</v>
      </c>
      <c r="AI48" s="134" t="str">
        <f t="shared" si="13"/>
        <v>0.00</v>
      </c>
      <c r="AK48" s="34">
        <f t="shared" si="14"/>
        <v>0</v>
      </c>
      <c r="AM48" s="29">
        <f t="shared" si="12"/>
        <v>0</v>
      </c>
    </row>
    <row r="49" spans="1:39" x14ac:dyDescent="0.25">
      <c r="A49" s="2">
        <f t="shared" si="6"/>
        <v>43</v>
      </c>
      <c r="G49" s="29">
        <f t="shared" si="7"/>
        <v>0</v>
      </c>
      <c r="K49" s="29">
        <f t="shared" si="8"/>
        <v>0</v>
      </c>
      <c r="N49" s="29">
        <f t="shared" si="16"/>
        <v>0</v>
      </c>
      <c r="P49" s="29">
        <f t="shared" si="1"/>
        <v>0</v>
      </c>
      <c r="T49" s="18"/>
      <c r="U49" s="18"/>
      <c r="V49" s="18"/>
      <c r="W49" s="18"/>
      <c r="X49" s="18"/>
      <c r="Y49" s="29">
        <f t="shared" si="2"/>
        <v>0</v>
      </c>
      <c r="Z49" s="29">
        <f t="shared" si="3"/>
        <v>5</v>
      </c>
      <c r="AA49" s="29">
        <f t="shared" si="9"/>
        <v>0</v>
      </c>
      <c r="AB49" s="206"/>
      <c r="AC49" s="132">
        <f t="shared" si="15"/>
        <v>0</v>
      </c>
      <c r="AE49" s="29">
        <f t="shared" si="10"/>
        <v>0</v>
      </c>
      <c r="AG49" s="29">
        <f t="shared" si="5"/>
        <v>0</v>
      </c>
      <c r="AI49" s="134" t="str">
        <f t="shared" si="13"/>
        <v>0.00</v>
      </c>
      <c r="AK49" s="34">
        <f t="shared" si="14"/>
        <v>0</v>
      </c>
      <c r="AM49" s="29">
        <f t="shared" si="12"/>
        <v>0</v>
      </c>
    </row>
    <row r="50" spans="1:39" x14ac:dyDescent="0.25">
      <c r="A50" s="2">
        <f t="shared" si="6"/>
        <v>44</v>
      </c>
      <c r="G50" s="29">
        <f t="shared" si="7"/>
        <v>0</v>
      </c>
      <c r="K50" s="29">
        <f t="shared" si="8"/>
        <v>0</v>
      </c>
      <c r="N50" s="29">
        <f t="shared" si="16"/>
        <v>0</v>
      </c>
      <c r="P50" s="29">
        <f t="shared" si="1"/>
        <v>0</v>
      </c>
      <c r="T50" s="18"/>
      <c r="U50" s="18"/>
      <c r="V50" s="18"/>
      <c r="W50" s="18"/>
      <c r="X50" s="18"/>
      <c r="Y50" s="29">
        <f t="shared" si="2"/>
        <v>0</v>
      </c>
      <c r="Z50" s="29">
        <f t="shared" si="3"/>
        <v>5</v>
      </c>
      <c r="AA50" s="29">
        <f t="shared" si="9"/>
        <v>0</v>
      </c>
      <c r="AB50" s="206"/>
      <c r="AC50" s="132">
        <f t="shared" si="15"/>
        <v>0</v>
      </c>
      <c r="AE50" s="29">
        <f t="shared" si="10"/>
        <v>0</v>
      </c>
      <c r="AG50" s="29">
        <f t="shared" si="5"/>
        <v>0</v>
      </c>
      <c r="AI50" s="134" t="str">
        <f t="shared" si="13"/>
        <v>0.00</v>
      </c>
      <c r="AK50" s="34">
        <f t="shared" si="14"/>
        <v>0</v>
      </c>
      <c r="AM50" s="29">
        <f t="shared" si="12"/>
        <v>0</v>
      </c>
    </row>
    <row r="51" spans="1:39" x14ac:dyDescent="0.25">
      <c r="A51" s="2">
        <f t="shared" si="6"/>
        <v>45</v>
      </c>
      <c r="G51" s="29">
        <f t="shared" si="7"/>
        <v>0</v>
      </c>
      <c r="K51" s="29">
        <f t="shared" si="8"/>
        <v>0</v>
      </c>
      <c r="N51" s="29">
        <f t="shared" si="16"/>
        <v>0</v>
      </c>
      <c r="P51" s="29">
        <f t="shared" si="1"/>
        <v>0</v>
      </c>
      <c r="T51" s="18"/>
      <c r="U51" s="18"/>
      <c r="V51" s="18"/>
      <c r="W51" s="18"/>
      <c r="X51" s="18"/>
      <c r="Y51" s="29">
        <f t="shared" si="2"/>
        <v>0</v>
      </c>
      <c r="Z51" s="29">
        <f t="shared" si="3"/>
        <v>5</v>
      </c>
      <c r="AA51" s="29">
        <f t="shared" si="9"/>
        <v>0</v>
      </c>
      <c r="AB51" s="206"/>
      <c r="AC51" s="132">
        <f t="shared" si="15"/>
        <v>0</v>
      </c>
      <c r="AE51" s="29">
        <f t="shared" si="10"/>
        <v>0</v>
      </c>
      <c r="AG51" s="29">
        <f t="shared" si="5"/>
        <v>0</v>
      </c>
      <c r="AI51" s="134" t="str">
        <f t="shared" si="13"/>
        <v>0.00</v>
      </c>
      <c r="AK51" s="34">
        <f t="shared" si="14"/>
        <v>0</v>
      </c>
      <c r="AM51" s="29">
        <f t="shared" si="12"/>
        <v>0</v>
      </c>
    </row>
    <row r="52" spans="1:39" ht="4.5" customHeight="1" x14ac:dyDescent="0.25">
      <c r="T52" s="18"/>
      <c r="U52" s="18"/>
      <c r="V52" s="18"/>
      <c r="W52" s="18"/>
      <c r="X52" s="18"/>
      <c r="Y52" s="18"/>
      <c r="Z52" s="18"/>
      <c r="AA52" s="18"/>
      <c r="AB52" s="18"/>
    </row>
    <row r="53" spans="1:39" ht="15.75" thickBot="1" x14ac:dyDescent="0.3">
      <c r="A53" s="8"/>
      <c r="B53" s="7"/>
      <c r="C53" s="7" t="s">
        <v>12</v>
      </c>
      <c r="D53" s="7"/>
      <c r="E53" s="78">
        <f t="shared" ref="E53:K53" si="17">SUM(E7:E52)</f>
        <v>0</v>
      </c>
      <c r="F53" s="78">
        <f t="shared" si="17"/>
        <v>0</v>
      </c>
      <c r="G53" s="78">
        <f t="shared" si="17"/>
        <v>0</v>
      </c>
      <c r="H53" s="78">
        <f t="shared" si="17"/>
        <v>0</v>
      </c>
      <c r="I53" s="78">
        <f t="shared" si="17"/>
        <v>0</v>
      </c>
      <c r="J53" s="78">
        <f t="shared" si="17"/>
        <v>0</v>
      </c>
      <c r="K53" s="78">
        <f t="shared" si="17"/>
        <v>0</v>
      </c>
      <c r="L53" s="17"/>
      <c r="M53" s="17"/>
      <c r="N53" s="17"/>
      <c r="O53" s="17"/>
      <c r="P53" s="78">
        <f>SUM(P7:P52)</f>
        <v>0</v>
      </c>
      <c r="Q53" s="17"/>
      <c r="R53" s="53"/>
      <c r="S53" s="17"/>
      <c r="T53" s="78">
        <f>SUM(T7:T52)</f>
        <v>0</v>
      </c>
      <c r="U53" s="78">
        <f>SUM(U7:U52)</f>
        <v>0</v>
      </c>
      <c r="V53" s="78">
        <f>SUM(V7:V52)</f>
        <v>0</v>
      </c>
      <c r="W53" s="78">
        <f>SUM(W7:W52)</f>
        <v>0</v>
      </c>
      <c r="X53" s="78">
        <f>SUM(X7:X52)</f>
        <v>0</v>
      </c>
      <c r="AE53" s="78">
        <f>SUM(AE7:AE52)</f>
        <v>0</v>
      </c>
      <c r="AF53" s="29"/>
      <c r="AG53" s="78">
        <f>SUM(AG7:AG52)</f>
        <v>0</v>
      </c>
      <c r="AM53" s="78">
        <f>SUM(AM7:AM52)</f>
        <v>0</v>
      </c>
    </row>
    <row r="54" spans="1:39" ht="15.75" thickTop="1" x14ac:dyDescent="0.25">
      <c r="A54" s="8"/>
      <c r="B54" s="7"/>
      <c r="C54" s="7"/>
      <c r="D54" s="7"/>
      <c r="E54" s="17"/>
      <c r="F54" s="17"/>
      <c r="G54" s="17"/>
      <c r="H54" s="9"/>
      <c r="I54" s="9"/>
      <c r="J54" s="17"/>
      <c r="K54" s="9" t="s">
        <v>35</v>
      </c>
      <c r="L54" s="17"/>
      <c r="M54" s="17"/>
      <c r="N54" s="17"/>
      <c r="O54" s="17"/>
      <c r="P54" s="9" t="s">
        <v>37</v>
      </c>
      <c r="Q54" s="17"/>
      <c r="R54" s="53"/>
      <c r="S54" s="17"/>
      <c r="AE54" s="9" t="s">
        <v>37</v>
      </c>
      <c r="AF54" s="80" t="s">
        <v>25</v>
      </c>
      <c r="AG54" s="9" t="s">
        <v>37</v>
      </c>
    </row>
    <row r="55" spans="1:39" x14ac:dyDescent="0.25">
      <c r="A55" s="8"/>
      <c r="B55" s="7"/>
      <c r="C55" s="7"/>
      <c r="D55" s="7"/>
      <c r="E55" s="17"/>
      <c r="F55" s="17"/>
      <c r="G55" s="17"/>
      <c r="H55" s="9"/>
      <c r="I55" s="9"/>
      <c r="J55" s="17"/>
      <c r="K55" s="9"/>
      <c r="L55" s="17"/>
      <c r="M55" s="17"/>
      <c r="N55" s="17"/>
      <c r="O55" s="17"/>
      <c r="P55" s="9"/>
      <c r="Q55" s="17"/>
      <c r="R55" s="53"/>
      <c r="S55" s="17"/>
      <c r="AE55" s="9"/>
      <c r="AF55" s="80"/>
      <c r="AG55" s="9"/>
    </row>
    <row r="56" spans="1:39" ht="15.75" thickBot="1" x14ac:dyDescent="0.3">
      <c r="A56" s="8" t="s">
        <v>13</v>
      </c>
      <c r="B56" s="7"/>
      <c r="C56" s="7"/>
      <c r="D56" s="7"/>
      <c r="E56" s="20"/>
      <c r="F56" s="20"/>
      <c r="G56" s="20"/>
      <c r="H56" s="20"/>
      <c r="I56" s="20"/>
      <c r="J56" s="20"/>
      <c r="K56" s="41">
        <f>COUNTIF(K7:K51,"&gt;0")</f>
        <v>0</v>
      </c>
      <c r="L56" s="17"/>
      <c r="M56" s="17"/>
      <c r="N56" s="17"/>
      <c r="O56" s="17"/>
      <c r="P56" s="9"/>
      <c r="Q56" s="17"/>
      <c r="R56" s="53"/>
      <c r="S56" s="17"/>
      <c r="AD56" s="69" t="s">
        <v>102</v>
      </c>
      <c r="AE56" s="70" t="str">
        <f>IFERROR(AE53/P53,"0.00")</f>
        <v>0.00</v>
      </c>
      <c r="AF56" s="133"/>
      <c r="AG56" s="129"/>
      <c r="AH56" s="73"/>
      <c r="AI56" s="73"/>
      <c r="AJ56" s="73"/>
      <c r="AL56" s="73"/>
      <c r="AM56" s="150" t="str">
        <f>IFERROR(AM53/AE53,"0.00")</f>
        <v>0.00</v>
      </c>
    </row>
    <row r="57" spans="1:39" ht="15.75" thickTop="1" x14ac:dyDescent="0.25">
      <c r="K57" s="9" t="s">
        <v>14</v>
      </c>
      <c r="AA57" s="17" t="s">
        <v>255</v>
      </c>
      <c r="AE57" s="18" t="s">
        <v>82</v>
      </c>
    </row>
    <row r="58" spans="1:39" x14ac:dyDescent="0.25">
      <c r="L58" s="20"/>
      <c r="M58" s="17"/>
      <c r="N58" s="17"/>
      <c r="O58" s="17"/>
      <c r="Q58" s="17"/>
      <c r="R58" s="53"/>
      <c r="S58" s="17"/>
      <c r="AF58" s="80"/>
      <c r="AG58" s="56">
        <f>+P53-AE53</f>
        <v>0</v>
      </c>
    </row>
    <row r="59" spans="1:39" ht="15.75" thickBot="1" x14ac:dyDescent="0.3">
      <c r="AF59" s="80" t="s">
        <v>26</v>
      </c>
      <c r="AG59" s="33">
        <f>+AG53-AG58</f>
        <v>0</v>
      </c>
    </row>
    <row r="60" spans="1:39" ht="15.75" thickTop="1" x14ac:dyDescent="0.25">
      <c r="K60" s="21"/>
    </row>
    <row r="61" spans="1:39" ht="15.75" thickBot="1" x14ac:dyDescent="0.3">
      <c r="A61" s="9" t="s">
        <v>35</v>
      </c>
      <c r="B61" s="10" t="s">
        <v>38</v>
      </c>
      <c r="C61" s="10"/>
      <c r="K61" s="21"/>
      <c r="AC61" s="143" t="s">
        <v>147</v>
      </c>
      <c r="AE61" s="148">
        <f>AE53*(1+$AE$2)</f>
        <v>0</v>
      </c>
      <c r="AM61" s="148">
        <f>AM53*(1+$AE$2)</f>
        <v>0</v>
      </c>
    </row>
    <row r="62" spans="1:39" ht="15.75" thickTop="1" x14ac:dyDescent="0.25">
      <c r="A62" s="9" t="s">
        <v>37</v>
      </c>
      <c r="B62" s="10" t="s">
        <v>204</v>
      </c>
      <c r="C62" s="10"/>
      <c r="D62" s="10"/>
      <c r="E62" s="22"/>
      <c r="F62" s="23"/>
      <c r="G62" s="23"/>
      <c r="H62" s="23"/>
      <c r="I62" s="23"/>
      <c r="J62" s="23"/>
      <c r="K62" s="23"/>
      <c r="L62" s="23"/>
    </row>
    <row r="63" spans="1:39" x14ac:dyDescent="0.25">
      <c r="A63" s="9" t="s">
        <v>36</v>
      </c>
      <c r="B63" s="10" t="s">
        <v>205</v>
      </c>
      <c r="C63" s="10"/>
      <c r="D63" s="10"/>
      <c r="E63" s="22"/>
      <c r="F63" s="23"/>
      <c r="G63" s="23"/>
      <c r="H63" s="23"/>
      <c r="I63" s="23"/>
      <c r="J63" s="23"/>
      <c r="K63" s="23"/>
      <c r="L63" s="23"/>
    </row>
    <row r="64" spans="1:39" x14ac:dyDescent="0.25">
      <c r="A64" s="9" t="s">
        <v>14</v>
      </c>
      <c r="B64" s="10" t="s">
        <v>39</v>
      </c>
      <c r="C64" s="10"/>
      <c r="D64" s="10"/>
      <c r="E64" s="22"/>
      <c r="F64" s="23"/>
      <c r="G64" s="23"/>
      <c r="H64" s="23"/>
      <c r="I64" s="23"/>
      <c r="J64" s="23"/>
      <c r="K64" s="23"/>
      <c r="L64" s="23"/>
    </row>
    <row r="65" spans="1:39" x14ac:dyDescent="0.25">
      <c r="B65" s="11"/>
      <c r="C65" s="11"/>
      <c r="D65" s="10"/>
      <c r="E65" s="22"/>
      <c r="F65" s="23"/>
      <c r="G65" s="23"/>
      <c r="H65" s="23"/>
      <c r="I65" s="23"/>
      <c r="J65" s="23"/>
      <c r="K65" s="23"/>
      <c r="L65" s="23"/>
    </row>
    <row r="66" spans="1:39" x14ac:dyDescent="0.25">
      <c r="A66" s="50"/>
      <c r="B66" s="10" t="s">
        <v>83</v>
      </c>
      <c r="C66" s="11"/>
      <c r="D66" s="11"/>
      <c r="E66" s="23"/>
      <c r="F66" s="23"/>
      <c r="G66" s="23"/>
      <c r="H66" s="23"/>
      <c r="I66" s="23"/>
      <c r="J66" s="23"/>
      <c r="K66" s="23"/>
      <c r="L66" s="23"/>
    </row>
    <row r="67" spans="1:39" x14ac:dyDescent="0.25">
      <c r="A67" s="59"/>
      <c r="B67" s="10" t="s">
        <v>146</v>
      </c>
      <c r="C67" s="11"/>
      <c r="D67" s="11"/>
      <c r="E67" s="23"/>
      <c r="F67" s="23"/>
      <c r="G67" s="23"/>
      <c r="H67" s="23"/>
      <c r="I67" s="23"/>
      <c r="J67" s="23"/>
      <c r="K67" s="23"/>
      <c r="L67" s="23"/>
    </row>
    <row r="68" spans="1:39" x14ac:dyDescent="0.25">
      <c r="B68" s="10"/>
      <c r="C68" s="11"/>
      <c r="D68" s="11"/>
      <c r="E68" s="23"/>
      <c r="F68" s="23"/>
      <c r="G68" s="23"/>
      <c r="H68" s="23"/>
      <c r="I68" s="23"/>
      <c r="J68" s="23"/>
      <c r="K68" s="23"/>
      <c r="L68" s="23"/>
    </row>
    <row r="69" spans="1:39" ht="15.75" thickBot="1" x14ac:dyDescent="0.3">
      <c r="B69" s="11"/>
      <c r="C69" s="11"/>
      <c r="D69" s="11"/>
      <c r="E69" s="23"/>
      <c r="F69" s="23"/>
      <c r="G69" s="23"/>
      <c r="H69" s="23"/>
      <c r="I69" s="23"/>
      <c r="J69" s="23"/>
      <c r="K69" s="23"/>
      <c r="L69" s="23"/>
      <c r="W69" s="17" t="s">
        <v>182</v>
      </c>
    </row>
    <row r="70" spans="1:39" ht="16.5" thickTop="1" x14ac:dyDescent="0.25">
      <c r="B70" s="121" t="s">
        <v>135</v>
      </c>
      <c r="C70" s="122"/>
      <c r="D70" s="122"/>
      <c r="E70" s="122"/>
      <c r="F70" s="122"/>
      <c r="G70" s="98"/>
      <c r="H70" s="98"/>
      <c r="I70" s="98"/>
      <c r="J70" s="98"/>
      <c r="K70" s="98"/>
      <c r="L70" s="98"/>
      <c r="M70" s="123"/>
      <c r="W70" s="82"/>
      <c r="X70" s="83"/>
      <c r="Y70" s="83"/>
      <c r="Z70" s="126" t="s">
        <v>143</v>
      </c>
      <c r="AA70" s="126"/>
      <c r="AB70" s="126"/>
      <c r="AC70" s="84"/>
      <c r="AD70" s="84"/>
      <c r="AE70" s="86"/>
      <c r="AF70" s="131"/>
      <c r="AG70" s="86"/>
      <c r="AH70" s="84"/>
      <c r="AI70" s="84"/>
      <c r="AJ70" s="84"/>
      <c r="AK70" s="87"/>
      <c r="AL70" s="84"/>
      <c r="AM70" s="88"/>
    </row>
    <row r="71" spans="1:39" x14ac:dyDescent="0.25">
      <c r="B71" s="124"/>
      <c r="C71" s="205" t="s">
        <v>244</v>
      </c>
      <c r="D71" s="205"/>
      <c r="E71" s="205"/>
      <c r="F71" s="205"/>
      <c r="G71" s="23"/>
      <c r="H71" s="23"/>
      <c r="I71" s="23"/>
      <c r="J71" s="23"/>
      <c r="K71" s="23"/>
      <c r="L71" s="23"/>
      <c r="M71" s="125"/>
      <c r="W71" s="89"/>
      <c r="X71" s="152"/>
      <c r="Y71" s="176"/>
      <c r="Z71" s="176" t="s">
        <v>180</v>
      </c>
      <c r="AA71" s="166"/>
      <c r="AB71" s="23" t="s">
        <v>181</v>
      </c>
      <c r="AC71" s="23"/>
      <c r="AD71" s="157"/>
      <c r="AE71" s="157"/>
      <c r="AF71" s="90"/>
      <c r="AG71" s="157"/>
      <c r="AH71" s="157"/>
      <c r="AI71" s="157"/>
      <c r="AJ71" s="157"/>
      <c r="AK71" s="177"/>
      <c r="AL71" s="157"/>
      <c r="AM71" s="91"/>
    </row>
    <row r="72" spans="1:39" x14ac:dyDescent="0.25">
      <c r="A72" s="2" t="s">
        <v>183</v>
      </c>
      <c r="B72" s="124"/>
      <c r="C72" s="60" t="s">
        <v>201</v>
      </c>
      <c r="D72" s="60"/>
      <c r="E72" s="60"/>
      <c r="F72" s="60"/>
      <c r="G72" s="23"/>
      <c r="H72" s="23"/>
      <c r="I72" s="23"/>
      <c r="J72" s="23"/>
      <c r="K72" s="23"/>
      <c r="L72" s="23"/>
      <c r="M72" s="125"/>
      <c r="W72" s="89"/>
      <c r="X72" s="152"/>
      <c r="Y72" s="152"/>
      <c r="Z72" s="178" t="s">
        <v>184</v>
      </c>
      <c r="AA72" s="179">
        <v>0.28849999999999998</v>
      </c>
      <c r="AB72" s="214"/>
      <c r="AC72" s="215"/>
      <c r="AD72" s="215"/>
      <c r="AE72" s="215"/>
      <c r="AF72" s="215"/>
      <c r="AG72" s="215"/>
      <c r="AH72" s="215"/>
      <c r="AI72" s="215"/>
      <c r="AJ72" s="215"/>
      <c r="AK72" s="215"/>
      <c r="AL72" s="215"/>
      <c r="AM72" s="216"/>
    </row>
    <row r="73" spans="1:39" x14ac:dyDescent="0.25">
      <c r="B73" s="124"/>
      <c r="C73" s="72"/>
      <c r="D73" s="60"/>
      <c r="E73" s="60"/>
      <c r="F73" s="60"/>
      <c r="G73" s="23"/>
      <c r="H73" s="23"/>
      <c r="I73" s="23"/>
      <c r="J73" s="23"/>
      <c r="K73" s="23"/>
      <c r="L73" s="23"/>
      <c r="M73" s="125"/>
      <c r="W73" s="89"/>
      <c r="X73" s="152"/>
      <c r="Y73" s="152"/>
      <c r="Z73" s="176"/>
      <c r="AA73" s="176"/>
      <c r="AB73" s="176"/>
      <c r="AC73" s="18"/>
      <c r="AD73" s="18"/>
      <c r="AH73" s="18"/>
      <c r="AI73" s="18"/>
      <c r="AJ73" s="18"/>
      <c r="AL73" s="18"/>
      <c r="AM73" s="92"/>
    </row>
    <row r="74" spans="1:39" ht="26.25" customHeight="1" thickBot="1" x14ac:dyDescent="0.3">
      <c r="B74" s="105"/>
      <c r="C74" s="128"/>
      <c r="D74" s="127"/>
      <c r="E74" s="94"/>
      <c r="F74" s="94"/>
      <c r="G74" s="94"/>
      <c r="H74" s="94"/>
      <c r="I74" s="94"/>
      <c r="J74" s="94"/>
      <c r="K74" s="94"/>
      <c r="L74" s="94"/>
      <c r="M74" s="95"/>
      <c r="W74" s="89"/>
      <c r="X74" s="152"/>
      <c r="Y74" s="152"/>
      <c r="Z74" s="178"/>
      <c r="AA74" s="182"/>
      <c r="AB74" s="180" t="s">
        <v>186</v>
      </c>
      <c r="AC74" s="183"/>
      <c r="AD74" s="183"/>
      <c r="AE74" s="183"/>
      <c r="AF74" s="183"/>
      <c r="AG74" s="183"/>
      <c r="AH74" s="183"/>
      <c r="AI74" s="183"/>
      <c r="AJ74" s="181"/>
      <c r="AK74" s="181"/>
      <c r="AL74" s="181"/>
      <c r="AM74" s="156"/>
    </row>
    <row r="75" spans="1:39" ht="25.5" customHeight="1" thickTop="1" thickBot="1" x14ac:dyDescent="0.3">
      <c r="W75" s="89"/>
      <c r="X75" s="152"/>
      <c r="Y75" s="152"/>
      <c r="Z75" s="178" t="s">
        <v>185</v>
      </c>
      <c r="AA75" s="182">
        <f>AA71*AE56</f>
        <v>0</v>
      </c>
      <c r="AB75" s="184">
        <f>AA75*AM56</f>
        <v>0</v>
      </c>
      <c r="AC75" s="183"/>
      <c r="AD75" s="183"/>
      <c r="AE75" s="183"/>
      <c r="AF75" s="183"/>
      <c r="AG75" s="183"/>
      <c r="AH75" s="183"/>
      <c r="AI75" s="183"/>
      <c r="AJ75" s="181"/>
      <c r="AK75" s="181"/>
      <c r="AL75" s="181"/>
      <c r="AM75" s="156"/>
    </row>
    <row r="76" spans="1:39" ht="15.75" thickTop="1" x14ac:dyDescent="0.25">
      <c r="B76" s="107" t="s">
        <v>136</v>
      </c>
      <c r="C76" s="97"/>
      <c r="D76" s="97"/>
      <c r="E76" s="98"/>
      <c r="F76" s="98"/>
      <c r="G76" s="98"/>
      <c r="H76" s="98"/>
      <c r="I76" s="98"/>
      <c r="J76" s="98"/>
      <c r="K76" s="98"/>
      <c r="L76" s="98"/>
      <c r="M76" s="96"/>
      <c r="N76" s="96"/>
      <c r="O76" s="96"/>
      <c r="P76" s="96"/>
      <c r="Q76" s="96"/>
      <c r="R76" s="99"/>
      <c r="S76" s="96"/>
      <c r="T76" s="100"/>
      <c r="U76" s="101"/>
      <c r="W76" s="89"/>
      <c r="X76" s="152"/>
      <c r="Y76" s="152"/>
      <c r="Z76" s="176"/>
      <c r="AA76" s="176"/>
      <c r="AB76" s="176"/>
      <c r="AC76" s="18"/>
      <c r="AD76" s="18"/>
      <c r="AH76" s="18"/>
      <c r="AI76" s="18"/>
      <c r="AJ76" s="18"/>
      <c r="AL76" s="18"/>
      <c r="AM76" s="92"/>
    </row>
    <row r="77" spans="1:39" ht="15.75" thickBot="1" x14ac:dyDescent="0.3">
      <c r="B77" s="102"/>
      <c r="C77" s="11"/>
      <c r="D77" s="11"/>
      <c r="E77" s="23"/>
      <c r="F77" s="23"/>
      <c r="G77" s="23"/>
      <c r="H77" s="23"/>
      <c r="I77" s="23"/>
      <c r="J77" s="23"/>
      <c r="K77" s="23"/>
      <c r="L77" s="23"/>
      <c r="U77" s="103"/>
      <c r="W77" s="89"/>
      <c r="X77" s="152"/>
      <c r="Y77" s="152"/>
      <c r="Z77" s="176" t="s">
        <v>187</v>
      </c>
      <c r="AA77" s="175">
        <f>AA758*(1+AA72)</f>
        <v>0</v>
      </c>
      <c r="AB77" s="175">
        <f>AB75*(1+AA72)</f>
        <v>0</v>
      </c>
      <c r="AC77" s="152"/>
      <c r="AD77" s="157"/>
      <c r="AE77" s="157"/>
      <c r="AF77" s="157"/>
      <c r="AG77" s="157"/>
      <c r="AH77" s="157"/>
      <c r="AI77" s="157"/>
      <c r="AJ77" s="157"/>
      <c r="AK77" s="177"/>
      <c r="AL77" s="157"/>
      <c r="AM77" s="91"/>
    </row>
    <row r="78" spans="1:39" ht="15.75" thickTop="1" x14ac:dyDescent="0.25">
      <c r="B78" s="104"/>
      <c r="C78" s="108"/>
      <c r="D78" s="108"/>
      <c r="E78" s="109"/>
      <c r="F78" s="109"/>
      <c r="G78" s="109"/>
      <c r="H78" s="109"/>
      <c r="I78" s="109"/>
      <c r="J78" s="109"/>
      <c r="K78" s="109"/>
      <c r="L78" s="109"/>
      <c r="M78" s="109"/>
      <c r="N78" s="109"/>
      <c r="O78" s="109"/>
      <c r="P78" s="109"/>
      <c r="Q78" s="109"/>
      <c r="R78" s="110"/>
      <c r="S78" s="109"/>
      <c r="T78" s="111"/>
      <c r="U78" s="103"/>
      <c r="W78" s="89"/>
      <c r="X78" s="152"/>
      <c r="Y78" s="93"/>
      <c r="Z78" s="62"/>
      <c r="AA78" s="185"/>
      <c r="AB78" s="185"/>
      <c r="AC78" s="185"/>
      <c r="AD78" s="185"/>
      <c r="AE78" s="185"/>
      <c r="AF78" s="185"/>
      <c r="AG78" s="185"/>
      <c r="AH78" s="185"/>
      <c r="AI78" s="185"/>
      <c r="AJ78" s="62"/>
      <c r="AK78" s="62"/>
      <c r="AL78" s="157"/>
      <c r="AM78" s="158"/>
    </row>
    <row r="79" spans="1:39" x14ac:dyDescent="0.25">
      <c r="B79" s="104"/>
      <c r="C79" s="108"/>
      <c r="D79" s="108"/>
      <c r="E79" s="109"/>
      <c r="F79" s="109"/>
      <c r="G79" s="109"/>
      <c r="H79" s="109"/>
      <c r="I79" s="109"/>
      <c r="J79" s="109"/>
      <c r="K79" s="109"/>
      <c r="L79" s="109"/>
      <c r="M79" s="109"/>
      <c r="N79" s="109"/>
      <c r="O79" s="109"/>
      <c r="P79" s="109"/>
      <c r="Q79" s="109"/>
      <c r="R79" s="110"/>
      <c r="S79" s="109"/>
      <c r="T79" s="111"/>
      <c r="U79" s="103"/>
      <c r="W79" s="89"/>
      <c r="X79" s="152"/>
      <c r="Y79" s="152"/>
      <c r="Z79" s="152"/>
      <c r="AA79" s="152"/>
      <c r="AB79" s="152"/>
      <c r="AC79" s="157"/>
      <c r="AD79" s="157"/>
      <c r="AE79" s="157"/>
      <c r="AF79" s="157"/>
      <c r="AG79" s="157"/>
      <c r="AH79" s="157"/>
      <c r="AI79" s="157"/>
      <c r="AJ79" s="157"/>
      <c r="AK79" s="177"/>
      <c r="AL79" s="157"/>
      <c r="AM79" s="91"/>
    </row>
    <row r="80" spans="1:39" ht="15.75" thickBot="1" x14ac:dyDescent="0.3">
      <c r="B80" s="104"/>
      <c r="C80" s="108"/>
      <c r="D80" s="108"/>
      <c r="E80" s="109"/>
      <c r="F80" s="109"/>
      <c r="G80" s="109"/>
      <c r="H80" s="109"/>
      <c r="I80" s="109"/>
      <c r="J80" s="109"/>
      <c r="K80" s="109"/>
      <c r="L80" s="109"/>
      <c r="M80" s="109"/>
      <c r="N80" s="109"/>
      <c r="O80" s="109"/>
      <c r="P80" s="109"/>
      <c r="Q80" s="109"/>
      <c r="R80" s="110"/>
      <c r="S80" s="109"/>
      <c r="T80" s="111"/>
      <c r="U80" s="103"/>
      <c r="W80" s="186"/>
      <c r="X80" s="187"/>
      <c r="Y80" s="187"/>
      <c r="Z80" s="187"/>
      <c r="AA80" s="187"/>
      <c r="AB80" s="187"/>
      <c r="AC80" s="188"/>
      <c r="AD80" s="188"/>
      <c r="AE80" s="188"/>
      <c r="AF80" s="188"/>
      <c r="AG80" s="188"/>
      <c r="AH80" s="188"/>
      <c r="AI80" s="188"/>
      <c r="AJ80" s="188"/>
      <c r="AK80" s="189"/>
      <c r="AL80" s="188"/>
      <c r="AM80" s="190"/>
    </row>
    <row r="81" spans="2:39" ht="15.75" thickTop="1" x14ac:dyDescent="0.25">
      <c r="B81" s="104"/>
      <c r="C81" s="108"/>
      <c r="D81" s="108"/>
      <c r="E81" s="109"/>
      <c r="F81" s="109"/>
      <c r="G81" s="109"/>
      <c r="H81" s="109"/>
      <c r="I81" s="109"/>
      <c r="J81" s="109"/>
      <c r="K81" s="109"/>
      <c r="L81" s="109"/>
      <c r="M81" s="109"/>
      <c r="N81" s="109"/>
      <c r="O81" s="109"/>
      <c r="P81" s="109"/>
      <c r="Q81" s="109"/>
      <c r="R81" s="110"/>
      <c r="S81" s="109"/>
      <c r="T81" s="111"/>
      <c r="U81" s="103"/>
      <c r="W81" s="152"/>
      <c r="X81" s="152"/>
      <c r="Y81" s="152"/>
      <c r="Z81" s="152"/>
      <c r="AA81" s="152"/>
      <c r="AB81" s="152"/>
      <c r="AC81" s="157"/>
      <c r="AD81" s="157"/>
      <c r="AE81" s="157"/>
      <c r="AF81" s="157"/>
      <c r="AH81" s="157"/>
      <c r="AI81" s="157"/>
      <c r="AJ81" s="157"/>
      <c r="AK81" s="177"/>
      <c r="AL81" s="157"/>
      <c r="AM81" s="157"/>
    </row>
    <row r="82" spans="2:39" x14ac:dyDescent="0.25">
      <c r="B82" s="104"/>
      <c r="C82" s="108"/>
      <c r="D82" s="108"/>
      <c r="E82" s="109"/>
      <c r="F82" s="109"/>
      <c r="G82" s="109"/>
      <c r="H82" s="109"/>
      <c r="I82" s="109"/>
      <c r="J82" s="109"/>
      <c r="K82" s="109"/>
      <c r="L82" s="109"/>
      <c r="M82" s="109"/>
      <c r="N82" s="109"/>
      <c r="O82" s="109"/>
      <c r="P82" s="109"/>
      <c r="Q82" s="109"/>
      <c r="R82" s="110"/>
      <c r="S82" s="109"/>
      <c r="T82" s="111"/>
      <c r="U82" s="103"/>
      <c r="W82" s="152"/>
      <c r="X82" s="152"/>
      <c r="Y82" s="152"/>
      <c r="Z82" s="152"/>
      <c r="AA82" s="152"/>
      <c r="AB82" s="152"/>
      <c r="AC82" s="157"/>
      <c r="AD82" s="157"/>
      <c r="AE82" s="157"/>
      <c r="AF82" s="157"/>
      <c r="AH82" s="157"/>
      <c r="AI82" s="157"/>
      <c r="AJ82" s="157"/>
      <c r="AK82" s="177"/>
      <c r="AL82" s="157"/>
      <c r="AM82" s="157"/>
    </row>
    <row r="83" spans="2:39" x14ac:dyDescent="0.25">
      <c r="B83" s="104"/>
      <c r="C83" s="108"/>
      <c r="D83" s="108"/>
      <c r="E83" s="109"/>
      <c r="F83" s="109"/>
      <c r="G83" s="109"/>
      <c r="H83" s="109"/>
      <c r="I83" s="109"/>
      <c r="J83" s="109"/>
      <c r="K83" s="109"/>
      <c r="L83" s="109"/>
      <c r="M83" s="109"/>
      <c r="N83" s="109"/>
      <c r="O83" s="109"/>
      <c r="P83" s="109"/>
      <c r="Q83" s="109"/>
      <c r="R83" s="110"/>
      <c r="S83" s="109"/>
      <c r="T83" s="111"/>
      <c r="U83" s="103"/>
      <c r="W83" s="152"/>
      <c r="X83" s="152"/>
      <c r="Y83" s="152"/>
      <c r="Z83" s="152"/>
      <c r="AA83" s="152"/>
      <c r="AB83" s="152"/>
      <c r="AC83" s="173"/>
      <c r="AD83" s="31"/>
      <c r="AE83" s="31"/>
      <c r="AF83" s="31"/>
      <c r="AG83" s="31"/>
      <c r="AH83" s="31"/>
      <c r="AI83" s="31"/>
      <c r="AJ83" s="31"/>
      <c r="AK83" s="31"/>
      <c r="AL83" s="31"/>
      <c r="AM83" s="31"/>
    </row>
    <row r="84" spans="2:39" x14ac:dyDescent="0.25">
      <c r="B84" s="104"/>
      <c r="C84" s="108"/>
      <c r="D84" s="108"/>
      <c r="E84" s="109"/>
      <c r="F84" s="109"/>
      <c r="G84" s="109"/>
      <c r="H84" s="109"/>
      <c r="I84" s="109"/>
      <c r="J84" s="109"/>
      <c r="K84" s="109"/>
      <c r="L84" s="109"/>
      <c r="M84" s="109"/>
      <c r="N84" s="109"/>
      <c r="O84" s="109"/>
      <c r="P84" s="109"/>
      <c r="Q84" s="109"/>
      <c r="R84" s="110"/>
      <c r="S84" s="109"/>
      <c r="T84" s="111"/>
      <c r="U84" s="103"/>
      <c r="W84" s="152"/>
      <c r="X84" s="152"/>
      <c r="Y84" s="152"/>
      <c r="Z84" s="152"/>
      <c r="AA84" s="152"/>
      <c r="AB84" s="152"/>
      <c r="AC84" s="173"/>
      <c r="AD84" s="31"/>
      <c r="AE84" s="93"/>
      <c r="AF84" s="157"/>
      <c r="AG84" s="157"/>
      <c r="AH84" s="157"/>
      <c r="AI84" s="157"/>
      <c r="AJ84" s="157"/>
      <c r="AK84" s="177"/>
      <c r="AL84" s="157"/>
      <c r="AM84" s="152"/>
    </row>
    <row r="85" spans="2:39" x14ac:dyDescent="0.25">
      <c r="B85" s="104"/>
      <c r="C85" s="108"/>
      <c r="D85" s="108"/>
      <c r="E85" s="109"/>
      <c r="F85" s="109"/>
      <c r="G85" s="109"/>
      <c r="H85" s="109"/>
      <c r="I85" s="109"/>
      <c r="J85" s="109"/>
      <c r="K85" s="109"/>
      <c r="L85" s="109"/>
      <c r="M85" s="109"/>
      <c r="N85" s="109"/>
      <c r="O85" s="109"/>
      <c r="P85" s="109"/>
      <c r="Q85" s="109"/>
      <c r="R85" s="110"/>
      <c r="S85" s="109"/>
      <c r="T85" s="111"/>
      <c r="U85" s="103"/>
      <c r="W85" s="152"/>
      <c r="X85" s="152"/>
      <c r="Y85" s="152"/>
      <c r="Z85" s="152"/>
      <c r="AA85" s="152"/>
      <c r="AB85" s="152"/>
      <c r="AC85" s="157"/>
      <c r="AD85" s="157"/>
      <c r="AE85" s="157"/>
      <c r="AF85" s="157"/>
      <c r="AG85" s="157"/>
      <c r="AH85" s="157"/>
      <c r="AI85" s="157"/>
      <c r="AJ85" s="157"/>
      <c r="AK85" s="177"/>
      <c r="AL85" s="157"/>
      <c r="AM85" s="157"/>
    </row>
    <row r="86" spans="2:39" x14ac:dyDescent="0.25">
      <c r="B86" s="104"/>
      <c r="C86" s="108"/>
      <c r="D86" s="108"/>
      <c r="E86" s="109"/>
      <c r="F86" s="109"/>
      <c r="G86" s="109"/>
      <c r="H86" s="109"/>
      <c r="I86" s="109"/>
      <c r="J86" s="109"/>
      <c r="K86" s="109"/>
      <c r="L86" s="109"/>
      <c r="M86" s="109"/>
      <c r="N86" s="109"/>
      <c r="O86" s="109"/>
      <c r="P86" s="109"/>
      <c r="Q86" s="109"/>
      <c r="R86" s="110"/>
      <c r="S86" s="109"/>
      <c r="T86" s="111"/>
      <c r="U86" s="103"/>
      <c r="W86" s="152"/>
      <c r="X86" s="152"/>
      <c r="Y86" s="152"/>
      <c r="Z86" s="152"/>
      <c r="AA86" s="152"/>
      <c r="AB86" s="152"/>
      <c r="AC86" s="157"/>
      <c r="AD86" s="157"/>
      <c r="AE86" s="157"/>
      <c r="AF86" s="157"/>
      <c r="AG86" s="157"/>
      <c r="AH86" s="157"/>
      <c r="AI86" s="157"/>
      <c r="AJ86" s="157"/>
      <c r="AK86" s="177"/>
      <c r="AL86" s="157"/>
      <c r="AM86" s="157"/>
    </row>
    <row r="87" spans="2:39" x14ac:dyDescent="0.25">
      <c r="B87" s="104"/>
      <c r="C87" s="108"/>
      <c r="D87" s="108"/>
      <c r="E87" s="109"/>
      <c r="F87" s="109"/>
      <c r="G87" s="109"/>
      <c r="H87" s="109"/>
      <c r="I87" s="109"/>
      <c r="J87" s="109"/>
      <c r="K87" s="109"/>
      <c r="L87" s="109"/>
      <c r="M87" s="109"/>
      <c r="N87" s="109"/>
      <c r="O87" s="109"/>
      <c r="P87" s="109"/>
      <c r="Q87" s="109"/>
      <c r="R87" s="110"/>
      <c r="S87" s="109"/>
      <c r="T87" s="111"/>
      <c r="U87" s="103"/>
    </row>
    <row r="88" spans="2:39" ht="15.75" thickBot="1" x14ac:dyDescent="0.3">
      <c r="B88" s="105"/>
      <c r="C88" s="112"/>
      <c r="D88" s="112"/>
      <c r="E88" s="113"/>
      <c r="F88" s="113"/>
      <c r="G88" s="113"/>
      <c r="H88" s="113"/>
      <c r="I88" s="113"/>
      <c r="J88" s="113"/>
      <c r="K88" s="113"/>
      <c r="L88" s="113"/>
      <c r="M88" s="113"/>
      <c r="N88" s="113"/>
      <c r="O88" s="113"/>
      <c r="P88" s="113"/>
      <c r="Q88" s="113"/>
      <c r="R88" s="114"/>
      <c r="S88" s="113"/>
      <c r="T88" s="115"/>
      <c r="U88" s="106"/>
    </row>
    <row r="89" spans="2:39" ht="15.75" thickTop="1" x14ac:dyDescent="0.25"/>
  </sheetData>
  <mergeCells count="6">
    <mergeCell ref="E1:K2"/>
    <mergeCell ref="M5:N5"/>
    <mergeCell ref="T5:Z5"/>
    <mergeCell ref="AB72:AM72"/>
    <mergeCell ref="E5:K5"/>
    <mergeCell ref="AG4:AM5"/>
  </mergeCells>
  <pageMargins left="0.2" right="0.2" top="0.5" bottom="0.25" header="0.3" footer="0.3"/>
  <pageSetup paperSize="5" scale="45"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2CBB2-C55A-4034-B170-D088FBE906A0}">
  <sheetPr>
    <tabColor rgb="FFFFFF00"/>
    <pageSetUpPr fitToPage="1"/>
  </sheetPr>
  <dimension ref="A1:AO105"/>
  <sheetViews>
    <sheetView zoomScale="80" zoomScaleNormal="80" workbookViewId="0">
      <pane ySplit="6" topLeftCell="A7" activePane="bottomLeft" state="frozen"/>
      <selection pane="bottomLeft" activeCell="AB25" sqref="AB25"/>
    </sheetView>
  </sheetViews>
  <sheetFormatPr defaultRowHeight="15" x14ac:dyDescent="0.25"/>
  <cols>
    <col min="1" max="1" width="10.140625" style="2" bestFit="1" customWidth="1"/>
    <col min="2" max="2" width="9.140625" style="3"/>
    <col min="3" max="3" width="26.7109375" style="3" bestFit="1" customWidth="1"/>
    <col min="4" max="4" width="1.7109375" style="3" customWidth="1"/>
    <col min="5" max="8" width="11.7109375" style="18" customWidth="1"/>
    <col min="9" max="9" width="14" style="18" customWidth="1"/>
    <col min="10" max="11" width="11.7109375" style="18" customWidth="1"/>
    <col min="12" max="12" width="1.7109375" style="18" customWidth="1"/>
    <col min="13" max="14" width="11.7109375" style="18" customWidth="1"/>
    <col min="15" max="15" width="1.7109375" style="18" customWidth="1"/>
    <col min="16" max="16" width="15.7109375" style="18" customWidth="1"/>
    <col min="17" max="17" width="1.7109375" style="18" customWidth="1"/>
    <col min="18" max="18" width="11.28515625" style="51" bestFit="1" customWidth="1"/>
    <col min="19" max="19" width="1.7109375" style="18" customWidth="1"/>
    <col min="20" max="25" width="10.28515625" style="17" customWidth="1"/>
    <col min="26" max="26" width="6.42578125" style="17" bestFit="1" customWidth="1"/>
    <col min="27" max="27" width="17" style="17" customWidth="1"/>
    <col min="28" max="28" width="16.7109375" customWidth="1"/>
    <col min="29" max="29" width="17.7109375" customWidth="1"/>
    <col min="30" max="30" width="1.7109375" customWidth="1"/>
    <col min="31" max="31" width="15.7109375" customWidth="1"/>
    <col min="32" max="32" width="3" customWidth="1"/>
    <col min="33" max="33" width="15.7109375" style="18" customWidth="1"/>
    <col min="34" max="34" width="1.7109375" customWidth="1"/>
    <col min="35" max="35" width="13.42578125" style="18" customWidth="1"/>
    <col min="36" max="36" width="1.7109375" customWidth="1"/>
    <col min="37" max="37" width="10.7109375" style="73" customWidth="1"/>
    <col min="38" max="38" width="1.7109375" customWidth="1"/>
    <col min="39" max="39" width="18.28515625" style="18" customWidth="1"/>
    <col min="40" max="40" width="20.7109375" customWidth="1"/>
  </cols>
  <sheetData>
    <row r="1" spans="1:39" ht="21" x14ac:dyDescent="0.35">
      <c r="A1" s="2" t="s">
        <v>112</v>
      </c>
      <c r="E1" s="209" t="s">
        <v>30</v>
      </c>
      <c r="F1" s="210"/>
      <c r="G1" s="210"/>
      <c r="H1" s="210"/>
      <c r="I1" s="210"/>
      <c r="J1" s="210"/>
      <c r="K1" s="210"/>
      <c r="L1" s="12"/>
      <c r="Z1" s="22"/>
      <c r="AA1" s="141"/>
      <c r="AB1" s="141"/>
      <c r="AC1" s="141"/>
      <c r="AD1" s="142" t="s">
        <v>159</v>
      </c>
      <c r="AE1" s="140">
        <v>0.28849999999999998</v>
      </c>
    </row>
    <row r="2" spans="1:39" ht="18.75" x14ac:dyDescent="0.25">
      <c r="A2" s="2" t="s">
        <v>32</v>
      </c>
      <c r="E2" s="210"/>
      <c r="F2" s="210"/>
      <c r="G2" s="210"/>
      <c r="H2" s="210"/>
      <c r="I2" s="210"/>
      <c r="J2" s="210"/>
      <c r="K2" s="210"/>
      <c r="L2" s="12"/>
    </row>
    <row r="3" spans="1:39" x14ac:dyDescent="0.25">
      <c r="A3" s="2" t="s">
        <v>153</v>
      </c>
      <c r="E3" s="13"/>
      <c r="F3" s="13"/>
      <c r="G3" s="13"/>
      <c r="H3" s="13"/>
      <c r="I3" s="13"/>
      <c r="J3" s="13"/>
      <c r="K3" s="13"/>
      <c r="L3" s="13"/>
    </row>
    <row r="4" spans="1:39" x14ac:dyDescent="0.25">
      <c r="A4" s="130">
        <v>46203</v>
      </c>
      <c r="E4" s="13"/>
      <c r="F4" s="13"/>
      <c r="G4" s="13"/>
      <c r="H4" s="13"/>
      <c r="I4" s="13"/>
      <c r="J4" s="13"/>
      <c r="K4" s="13"/>
      <c r="L4" s="13"/>
      <c r="AA4" s="54"/>
      <c r="AE4" s="54"/>
    </row>
    <row r="5" spans="1:39" ht="30.75" customHeight="1" x14ac:dyDescent="0.3">
      <c r="A5" s="4"/>
      <c r="B5" s="5"/>
      <c r="C5" s="5"/>
      <c r="D5" s="5"/>
      <c r="E5" s="192" t="s">
        <v>18</v>
      </c>
      <c r="F5" s="193"/>
      <c r="G5" s="193"/>
      <c r="H5" s="193"/>
      <c r="I5" s="193"/>
      <c r="J5" s="193"/>
      <c r="K5" s="193"/>
      <c r="L5" s="14"/>
      <c r="M5" s="211" t="s">
        <v>16</v>
      </c>
      <c r="N5" s="212"/>
      <c r="O5" s="14"/>
      <c r="Q5" s="14"/>
      <c r="R5" s="52"/>
      <c r="S5" s="14"/>
      <c r="T5" s="233" t="s">
        <v>24</v>
      </c>
      <c r="U5" s="213"/>
      <c r="V5" s="213"/>
      <c r="W5" s="213"/>
      <c r="X5" s="213"/>
      <c r="Y5" s="213"/>
      <c r="Z5" s="213"/>
      <c r="AA5" s="213"/>
      <c r="AB5" s="13"/>
      <c r="AC5" s="13"/>
      <c r="AE5" s="49" t="s">
        <v>74</v>
      </c>
    </row>
    <row r="6" spans="1:39" s="24" customFormat="1" ht="242.25" x14ac:dyDescent="0.4">
      <c r="A6" s="26" t="s">
        <v>10</v>
      </c>
      <c r="B6" s="27" t="s">
        <v>11</v>
      </c>
      <c r="C6" s="6" t="s">
        <v>73</v>
      </c>
      <c r="D6" s="28"/>
      <c r="E6" s="15" t="s">
        <v>154</v>
      </c>
      <c r="F6" s="15" t="s">
        <v>15</v>
      </c>
      <c r="G6" s="15" t="s">
        <v>103</v>
      </c>
      <c r="H6" s="15" t="s">
        <v>155</v>
      </c>
      <c r="I6" s="15" t="s">
        <v>217</v>
      </c>
      <c r="J6" s="15" t="s">
        <v>157</v>
      </c>
      <c r="K6" s="16" t="s">
        <v>171</v>
      </c>
      <c r="L6" s="25"/>
      <c r="M6" s="15" t="s">
        <v>99</v>
      </c>
      <c r="N6" s="15" t="s">
        <v>17</v>
      </c>
      <c r="O6" s="25"/>
      <c r="P6" s="25" t="s">
        <v>213</v>
      </c>
      <c r="Q6" s="25"/>
      <c r="R6" s="57" t="s">
        <v>81</v>
      </c>
      <c r="S6" s="25"/>
      <c r="T6" s="25" t="s">
        <v>20</v>
      </c>
      <c r="U6" s="25" t="s">
        <v>21</v>
      </c>
      <c r="V6" s="25" t="s">
        <v>22</v>
      </c>
      <c r="W6" s="25" t="s">
        <v>23</v>
      </c>
      <c r="X6" s="25" t="s">
        <v>215</v>
      </c>
      <c r="Y6" s="25" t="s">
        <v>33</v>
      </c>
      <c r="Z6" s="154" t="s">
        <v>144</v>
      </c>
      <c r="AA6" s="55" t="s">
        <v>243</v>
      </c>
      <c r="AB6" s="236" t="s">
        <v>258</v>
      </c>
      <c r="AC6" s="30" t="s">
        <v>27</v>
      </c>
      <c r="AE6" s="30" t="s">
        <v>100</v>
      </c>
      <c r="AG6" s="25" t="s">
        <v>40</v>
      </c>
      <c r="AI6" s="30" t="s">
        <v>178</v>
      </c>
      <c r="AK6" s="74" t="s">
        <v>212</v>
      </c>
      <c r="AM6" s="71" t="s">
        <v>101</v>
      </c>
    </row>
    <row r="7" spans="1:39" x14ac:dyDescent="0.25">
      <c r="A7" s="2">
        <v>1</v>
      </c>
      <c r="B7" s="3" t="s">
        <v>113</v>
      </c>
      <c r="C7" s="3" t="s">
        <v>117</v>
      </c>
      <c r="E7" s="18">
        <v>12469</v>
      </c>
      <c r="F7" s="18">
        <v>6</v>
      </c>
      <c r="G7" s="29">
        <f>+E7+F7</f>
        <v>12475</v>
      </c>
      <c r="H7" s="18">
        <v>168</v>
      </c>
      <c r="J7" s="18">
        <v>102</v>
      </c>
      <c r="K7" s="29">
        <f>+G7+H7+I7-J7</f>
        <v>12541</v>
      </c>
      <c r="M7" s="18">
        <v>9500</v>
      </c>
      <c r="N7" s="29">
        <f>ROUND((M7*12)/2080,2)</f>
        <v>54.81</v>
      </c>
      <c r="P7" s="29">
        <f>K7*N7</f>
        <v>687372.21000000008</v>
      </c>
      <c r="R7" s="51">
        <v>30172</v>
      </c>
      <c r="T7" s="18">
        <v>25</v>
      </c>
      <c r="U7" s="18">
        <v>126</v>
      </c>
      <c r="V7" s="18">
        <v>65</v>
      </c>
      <c r="W7" s="18">
        <v>32</v>
      </c>
      <c r="X7" s="18">
        <f>+J7</f>
        <v>102</v>
      </c>
      <c r="Y7" s="29">
        <f>+T7+U7+V7+W7+X7</f>
        <v>350</v>
      </c>
      <c r="Z7" s="29">
        <f t="shared" ref="Z7:Z22" si="0">IF(R7&lt;=DATE(2021,7,1),5,((DATEDIF(R7,$A$4,"M")+1)/12))</f>
        <v>5</v>
      </c>
      <c r="AA7" s="29">
        <f>Y7/Z7</f>
        <v>70</v>
      </c>
      <c r="AB7" s="58">
        <v>168</v>
      </c>
      <c r="AC7" s="132">
        <f>IFERROR(IF(AA7/AB7&gt;1,1,AA7/AB7),"0.00"%)</f>
        <v>0.41666666666666669</v>
      </c>
      <c r="AE7" s="29">
        <f>P7*AC7</f>
        <v>286405.08750000002</v>
      </c>
      <c r="AF7" s="18"/>
      <c r="AG7" s="29">
        <f t="shared" ref="AG7" si="1">+P7-AE7</f>
        <v>400967.12250000006</v>
      </c>
      <c r="AI7" s="134">
        <f>IFERROR(AE7/N7,"0.00")</f>
        <v>5225.416666666667</v>
      </c>
      <c r="AK7" s="34">
        <f>IFERROR(IF(X7/AI7&gt;1,1,X7/AI7),"0.00"%)</f>
        <v>1.9519974483693484E-2</v>
      </c>
      <c r="AM7" s="29">
        <f>AK7*AE7</f>
        <v>5590.62</v>
      </c>
    </row>
    <row r="8" spans="1:39" x14ac:dyDescent="0.25">
      <c r="B8" s="3" t="s">
        <v>113</v>
      </c>
      <c r="C8" s="3" t="s">
        <v>118</v>
      </c>
      <c r="E8" s="18">
        <v>2300</v>
      </c>
      <c r="G8" s="29">
        <f t="shared" ref="G8:G22" si="2">+E8+F8</f>
        <v>2300</v>
      </c>
      <c r="H8" s="18">
        <v>168</v>
      </c>
      <c r="J8" s="18">
        <v>105</v>
      </c>
      <c r="K8" s="29">
        <f t="shared" ref="K8:K22" si="3">+G8+H8+I8-J8</f>
        <v>2363</v>
      </c>
      <c r="M8" s="18">
        <v>6500</v>
      </c>
      <c r="N8" s="29">
        <f t="shared" ref="N8:N22" si="4">ROUND((M8*12)/2080,2)</f>
        <v>37.5</v>
      </c>
      <c r="P8" s="29">
        <f t="shared" ref="P8:P22" si="5">K8*N8</f>
        <v>88612.5</v>
      </c>
      <c r="R8" s="51">
        <v>34398</v>
      </c>
      <c r="T8" s="18">
        <v>16</v>
      </c>
      <c r="U8" s="18">
        <v>32</v>
      </c>
      <c r="V8" s="18">
        <v>56</v>
      </c>
      <c r="W8" s="18">
        <v>72</v>
      </c>
      <c r="X8" s="18">
        <f t="shared" ref="X8:X22" si="6">+J8</f>
        <v>105</v>
      </c>
      <c r="Y8" s="29">
        <f t="shared" ref="Y8:Y22" si="7">+T8+U8+V8+W8+X8</f>
        <v>281</v>
      </c>
      <c r="Z8" s="29">
        <f>IF(R8&lt;=DATE(2021,7,1),5,((DATEDIF(R8,$A$4,"M")+1)/12))</f>
        <v>5</v>
      </c>
      <c r="AA8" s="29">
        <f>Y8/Z8</f>
        <v>56.2</v>
      </c>
      <c r="AB8" s="58">
        <v>168</v>
      </c>
      <c r="AC8" s="132">
        <f>IFERROR(IF(AA8/AB8&gt;1,1,AA8/AB8),"0.00"%)</f>
        <v>0.33452380952380956</v>
      </c>
      <c r="AE8" s="29">
        <f t="shared" ref="AE8:AE22" si="8">P8*AC8</f>
        <v>29642.991071428576</v>
      </c>
      <c r="AF8" s="18"/>
      <c r="AG8" s="29">
        <f t="shared" ref="AG8:AG22" si="9">+P8-AE8</f>
        <v>58969.50892857142</v>
      </c>
      <c r="AI8" s="134">
        <f t="shared" ref="AI8:AI22" si="10">IFERROR(AE8/N8,"0.00")</f>
        <v>790.47976190476209</v>
      </c>
      <c r="AK8" s="34">
        <f>IFERROR(IF(X8/AI8&gt;1,1,X8/AI8),"0.00"%)</f>
        <v>0.13283072516238628</v>
      </c>
      <c r="AM8" s="29">
        <f t="shared" ref="AM8:AM22" si="11">AK8*AE8</f>
        <v>3937.4999999999995</v>
      </c>
    </row>
    <row r="9" spans="1:39" x14ac:dyDescent="0.25">
      <c r="B9" s="3" t="s">
        <v>113</v>
      </c>
      <c r="C9" s="3" t="s">
        <v>119</v>
      </c>
      <c r="E9" s="18">
        <v>6789</v>
      </c>
      <c r="G9" s="29">
        <f t="shared" si="2"/>
        <v>6789</v>
      </c>
      <c r="H9" s="18">
        <v>168</v>
      </c>
      <c r="J9" s="18">
        <v>189</v>
      </c>
      <c r="K9" s="29">
        <f t="shared" si="3"/>
        <v>6768</v>
      </c>
      <c r="M9" s="18">
        <v>5000</v>
      </c>
      <c r="N9" s="29">
        <f t="shared" si="4"/>
        <v>28.85</v>
      </c>
      <c r="P9" s="29">
        <f t="shared" si="5"/>
        <v>195256.80000000002</v>
      </c>
      <c r="R9" s="51">
        <v>35111</v>
      </c>
      <c r="T9" s="18">
        <v>85</v>
      </c>
      <c r="U9" s="18">
        <v>32</v>
      </c>
      <c r="V9" s="18">
        <v>68</v>
      </c>
      <c r="W9" s="18">
        <v>18</v>
      </c>
      <c r="X9" s="18">
        <f t="shared" si="6"/>
        <v>189</v>
      </c>
      <c r="Y9" s="29">
        <f t="shared" si="7"/>
        <v>392</v>
      </c>
      <c r="Z9" s="29">
        <f t="shared" si="0"/>
        <v>5</v>
      </c>
      <c r="AA9" s="29">
        <f t="shared" ref="AA9:AA22" si="12">Y9/Z9</f>
        <v>78.400000000000006</v>
      </c>
      <c r="AB9" s="58">
        <v>168</v>
      </c>
      <c r="AC9" s="132">
        <f>IFERROR(IF(AA9/AB9&gt;1,1,AA9/AB9),"0.00"%)</f>
        <v>0.46666666666666667</v>
      </c>
      <c r="AE9" s="29">
        <f t="shared" si="8"/>
        <v>91119.840000000011</v>
      </c>
      <c r="AF9" s="18"/>
      <c r="AG9" s="29">
        <f t="shared" si="9"/>
        <v>104136.96000000001</v>
      </c>
      <c r="AI9" s="134">
        <f t="shared" si="10"/>
        <v>3158.4</v>
      </c>
      <c r="AK9" s="34">
        <f t="shared" ref="AK9:AK22" si="13">IFERROR(IF(X9/AI9&gt;1,1,X9/AI9),"0.00"%)</f>
        <v>5.984042553191489E-2</v>
      </c>
      <c r="AM9" s="29">
        <f t="shared" si="11"/>
        <v>5452.6500000000005</v>
      </c>
    </row>
    <row r="10" spans="1:39" x14ac:dyDescent="0.25">
      <c r="B10" s="3" t="s">
        <v>113</v>
      </c>
      <c r="C10" s="3" t="s">
        <v>120</v>
      </c>
      <c r="E10" s="18">
        <v>65</v>
      </c>
      <c r="G10" s="29">
        <f t="shared" si="2"/>
        <v>65</v>
      </c>
      <c r="H10" s="18">
        <v>168</v>
      </c>
      <c r="J10" s="18">
        <v>103</v>
      </c>
      <c r="K10" s="29">
        <f t="shared" si="3"/>
        <v>130</v>
      </c>
      <c r="M10" s="18">
        <v>8000</v>
      </c>
      <c r="N10" s="29">
        <f t="shared" si="4"/>
        <v>46.15</v>
      </c>
      <c r="P10" s="29">
        <f t="shared" si="5"/>
        <v>5999.5</v>
      </c>
      <c r="R10" s="51">
        <v>45078</v>
      </c>
      <c r="T10" s="18"/>
      <c r="U10" s="18"/>
      <c r="V10" s="18">
        <v>0</v>
      </c>
      <c r="W10" s="18">
        <v>117</v>
      </c>
      <c r="X10" s="18">
        <f t="shared" si="6"/>
        <v>103</v>
      </c>
      <c r="Y10" s="29">
        <f t="shared" si="7"/>
        <v>220</v>
      </c>
      <c r="Z10" s="29">
        <f t="shared" si="0"/>
        <v>3.0833333333333335</v>
      </c>
      <c r="AA10" s="29">
        <f t="shared" si="12"/>
        <v>71.351351351351354</v>
      </c>
      <c r="AB10" s="58">
        <v>168</v>
      </c>
      <c r="AC10" s="132">
        <f t="shared" ref="AC10:AC22" si="14">IFERROR(IF(AA10/AB10&gt;1,1,AA10/AB10),"0.00"%)</f>
        <v>0.42471042471042475</v>
      </c>
      <c r="AE10" s="29">
        <f t="shared" si="8"/>
        <v>2548.0501930501932</v>
      </c>
      <c r="AF10" s="18"/>
      <c r="AG10" s="29">
        <f t="shared" si="9"/>
        <v>3451.4498069498068</v>
      </c>
      <c r="AI10" s="134">
        <f t="shared" si="10"/>
        <v>55.21235521235522</v>
      </c>
      <c r="AK10" s="34">
        <f t="shared" si="13"/>
        <v>1</v>
      </c>
      <c r="AM10" s="29">
        <f t="shared" si="11"/>
        <v>2548.0501930501932</v>
      </c>
    </row>
    <row r="11" spans="1:39" x14ac:dyDescent="0.25">
      <c r="B11" s="3" t="s">
        <v>114</v>
      </c>
      <c r="C11" s="3" t="s">
        <v>122</v>
      </c>
      <c r="E11" s="18">
        <v>2456</v>
      </c>
      <c r="G11" s="29">
        <f t="shared" si="2"/>
        <v>2456</v>
      </c>
      <c r="H11" s="18">
        <v>168</v>
      </c>
      <c r="I11" s="18">
        <v>-2384</v>
      </c>
      <c r="J11" s="18">
        <v>240</v>
      </c>
      <c r="K11" s="29">
        <f t="shared" si="3"/>
        <v>0</v>
      </c>
      <c r="M11" s="18">
        <v>9000</v>
      </c>
      <c r="N11" s="29">
        <f t="shared" si="4"/>
        <v>51.92</v>
      </c>
      <c r="P11" s="29">
        <f t="shared" si="5"/>
        <v>0</v>
      </c>
      <c r="R11" s="51">
        <v>42006</v>
      </c>
      <c r="T11" s="18">
        <v>32</v>
      </c>
      <c r="U11" s="18">
        <v>16</v>
      </c>
      <c r="V11" s="18">
        <v>16</v>
      </c>
      <c r="W11" s="18">
        <v>16</v>
      </c>
      <c r="X11" s="18">
        <f t="shared" si="6"/>
        <v>240</v>
      </c>
      <c r="Y11" s="29">
        <f t="shared" si="7"/>
        <v>320</v>
      </c>
      <c r="Z11" s="29">
        <f t="shared" si="0"/>
        <v>5</v>
      </c>
      <c r="AA11" s="29">
        <f t="shared" si="12"/>
        <v>64</v>
      </c>
      <c r="AB11" s="58">
        <v>168</v>
      </c>
      <c r="AC11" s="132">
        <f t="shared" si="14"/>
        <v>0.38095238095238093</v>
      </c>
      <c r="AE11" s="29">
        <f t="shared" si="8"/>
        <v>0</v>
      </c>
      <c r="AF11" s="18"/>
      <c r="AG11" s="29">
        <f t="shared" si="9"/>
        <v>0</v>
      </c>
      <c r="AI11" s="134">
        <f t="shared" si="10"/>
        <v>0</v>
      </c>
      <c r="AK11" s="34">
        <f t="shared" si="13"/>
        <v>0</v>
      </c>
      <c r="AM11" s="29">
        <f t="shared" si="11"/>
        <v>0</v>
      </c>
    </row>
    <row r="12" spans="1:39" x14ac:dyDescent="0.25">
      <c r="B12" s="3" t="s">
        <v>114</v>
      </c>
      <c r="C12" s="3" t="s">
        <v>121</v>
      </c>
      <c r="E12" s="18">
        <v>659</v>
      </c>
      <c r="G12" s="29">
        <f t="shared" si="2"/>
        <v>659</v>
      </c>
      <c r="H12" s="18">
        <v>168</v>
      </c>
      <c r="J12" s="18">
        <v>142</v>
      </c>
      <c r="K12" s="29">
        <f t="shared" si="3"/>
        <v>685</v>
      </c>
      <c r="M12" s="18">
        <v>6000</v>
      </c>
      <c r="N12" s="29">
        <f t="shared" si="4"/>
        <v>34.619999999999997</v>
      </c>
      <c r="P12" s="29">
        <f t="shared" si="5"/>
        <v>23714.699999999997</v>
      </c>
      <c r="R12" s="51">
        <v>38412</v>
      </c>
      <c r="T12" s="18">
        <v>32</v>
      </c>
      <c r="U12" s="18">
        <v>32</v>
      </c>
      <c r="V12" s="18">
        <v>32</v>
      </c>
      <c r="W12" s="18">
        <v>32</v>
      </c>
      <c r="X12" s="18">
        <f t="shared" si="6"/>
        <v>142</v>
      </c>
      <c r="Y12" s="29">
        <f t="shared" si="7"/>
        <v>270</v>
      </c>
      <c r="Z12" s="29">
        <f t="shared" si="0"/>
        <v>5</v>
      </c>
      <c r="AA12" s="29">
        <f t="shared" si="12"/>
        <v>54</v>
      </c>
      <c r="AB12" s="58">
        <v>168</v>
      </c>
      <c r="AC12" s="132">
        <f t="shared" si="14"/>
        <v>0.32142857142857145</v>
      </c>
      <c r="AE12" s="29">
        <f t="shared" si="8"/>
        <v>7622.5821428571426</v>
      </c>
      <c r="AF12" s="18"/>
      <c r="AG12" s="29">
        <f t="shared" si="9"/>
        <v>16092.117857142854</v>
      </c>
      <c r="AI12" s="134">
        <f t="shared" si="10"/>
        <v>220.17857142857144</v>
      </c>
      <c r="AK12" s="34">
        <f t="shared" si="13"/>
        <v>0.64493106244931053</v>
      </c>
      <c r="AM12" s="29">
        <f t="shared" si="11"/>
        <v>4916.0399999999991</v>
      </c>
    </row>
    <row r="13" spans="1:39" x14ac:dyDescent="0.25">
      <c r="B13" s="3" t="s">
        <v>114</v>
      </c>
      <c r="C13" s="3" t="s">
        <v>123</v>
      </c>
      <c r="E13" s="18">
        <v>726</v>
      </c>
      <c r="G13" s="29">
        <f t="shared" si="2"/>
        <v>726</v>
      </c>
      <c r="H13" s="18">
        <v>168</v>
      </c>
      <c r="J13" s="18">
        <v>96</v>
      </c>
      <c r="K13" s="29">
        <f t="shared" si="3"/>
        <v>798</v>
      </c>
      <c r="M13" s="18">
        <v>6500</v>
      </c>
      <c r="N13" s="29">
        <f t="shared" si="4"/>
        <v>37.5</v>
      </c>
      <c r="P13" s="29">
        <f t="shared" si="5"/>
        <v>29925</v>
      </c>
      <c r="R13" s="51">
        <v>43983</v>
      </c>
      <c r="T13" s="18">
        <v>18</v>
      </c>
      <c r="U13" s="18">
        <v>56</v>
      </c>
      <c r="V13" s="18">
        <v>32</v>
      </c>
      <c r="W13" s="18">
        <v>18</v>
      </c>
      <c r="X13" s="18">
        <f t="shared" si="6"/>
        <v>96</v>
      </c>
      <c r="Y13" s="29">
        <f t="shared" si="7"/>
        <v>220</v>
      </c>
      <c r="Z13" s="29">
        <f t="shared" si="0"/>
        <v>5</v>
      </c>
      <c r="AA13" s="29">
        <f t="shared" si="12"/>
        <v>44</v>
      </c>
      <c r="AB13" s="58">
        <v>168</v>
      </c>
      <c r="AC13" s="132">
        <f t="shared" si="14"/>
        <v>0.26190476190476192</v>
      </c>
      <c r="AE13" s="29">
        <f t="shared" si="8"/>
        <v>7837.5</v>
      </c>
      <c r="AF13" s="18"/>
      <c r="AG13" s="29">
        <f t="shared" si="9"/>
        <v>22087.5</v>
      </c>
      <c r="AI13" s="134">
        <f t="shared" si="10"/>
        <v>209</v>
      </c>
      <c r="AK13" s="34">
        <f t="shared" si="13"/>
        <v>0.45933014354066987</v>
      </c>
      <c r="AM13" s="29">
        <f t="shared" si="11"/>
        <v>3600</v>
      </c>
    </row>
    <row r="14" spans="1:39" x14ac:dyDescent="0.25">
      <c r="B14" s="3" t="s">
        <v>114</v>
      </c>
      <c r="C14" s="3" t="s">
        <v>124</v>
      </c>
      <c r="E14" s="18">
        <v>158</v>
      </c>
      <c r="G14" s="29">
        <f t="shared" si="2"/>
        <v>158</v>
      </c>
      <c r="H14" s="18">
        <v>168</v>
      </c>
      <c r="J14" s="18">
        <v>36</v>
      </c>
      <c r="K14" s="29">
        <f t="shared" si="3"/>
        <v>290</v>
      </c>
      <c r="M14" s="18">
        <v>4500</v>
      </c>
      <c r="N14" s="29">
        <f t="shared" si="4"/>
        <v>25.96</v>
      </c>
      <c r="P14" s="29">
        <f t="shared" si="5"/>
        <v>7528.4000000000005</v>
      </c>
      <c r="R14" s="51">
        <v>43344</v>
      </c>
      <c r="T14" s="18">
        <v>36</v>
      </c>
      <c r="U14" s="18">
        <v>36</v>
      </c>
      <c r="V14" s="18">
        <v>36</v>
      </c>
      <c r="W14" s="18">
        <v>36</v>
      </c>
      <c r="X14" s="18">
        <f t="shared" si="6"/>
        <v>36</v>
      </c>
      <c r="Y14" s="29">
        <f t="shared" si="7"/>
        <v>180</v>
      </c>
      <c r="Z14" s="29">
        <f t="shared" si="0"/>
        <v>5</v>
      </c>
      <c r="AA14" s="29">
        <f t="shared" si="12"/>
        <v>36</v>
      </c>
      <c r="AB14" s="58">
        <v>168</v>
      </c>
      <c r="AC14" s="132">
        <f t="shared" si="14"/>
        <v>0.21428571428571427</v>
      </c>
      <c r="AE14" s="29">
        <f t="shared" si="8"/>
        <v>1613.2285714285715</v>
      </c>
      <c r="AF14" s="18"/>
      <c r="AG14" s="29">
        <f t="shared" si="9"/>
        <v>5915.1714285714288</v>
      </c>
      <c r="AI14" s="134">
        <f t="shared" si="10"/>
        <v>62.142857142857146</v>
      </c>
      <c r="AK14" s="34">
        <f t="shared" si="13"/>
        <v>0.57931034482758614</v>
      </c>
      <c r="AM14" s="29">
        <f t="shared" si="11"/>
        <v>934.56</v>
      </c>
    </row>
    <row r="15" spans="1:39" x14ac:dyDescent="0.25">
      <c r="B15" s="3" t="s">
        <v>115</v>
      </c>
      <c r="C15" s="3" t="s">
        <v>125</v>
      </c>
      <c r="E15" s="18">
        <v>3520</v>
      </c>
      <c r="G15" s="29">
        <f t="shared" si="2"/>
        <v>3520</v>
      </c>
      <c r="H15" s="18">
        <v>168</v>
      </c>
      <c r="J15" s="18">
        <v>36</v>
      </c>
      <c r="K15" s="29">
        <f t="shared" si="3"/>
        <v>3652</v>
      </c>
      <c r="M15" s="18">
        <v>9400</v>
      </c>
      <c r="N15" s="29">
        <f t="shared" si="4"/>
        <v>54.23</v>
      </c>
      <c r="P15" s="29">
        <f t="shared" si="5"/>
        <v>198047.96</v>
      </c>
      <c r="R15" s="51">
        <v>30498</v>
      </c>
      <c r="T15" s="18">
        <v>72</v>
      </c>
      <c r="U15" s="18">
        <v>72</v>
      </c>
      <c r="V15" s="18">
        <v>72</v>
      </c>
      <c r="W15" s="18">
        <v>36</v>
      </c>
      <c r="X15" s="18">
        <f t="shared" si="6"/>
        <v>36</v>
      </c>
      <c r="Y15" s="29">
        <f t="shared" si="7"/>
        <v>288</v>
      </c>
      <c r="Z15" s="29">
        <f t="shared" si="0"/>
        <v>5</v>
      </c>
      <c r="AA15" s="29">
        <f t="shared" si="12"/>
        <v>57.6</v>
      </c>
      <c r="AB15" s="58">
        <v>168</v>
      </c>
      <c r="AC15" s="132">
        <f t="shared" si="14"/>
        <v>0.34285714285714286</v>
      </c>
      <c r="AE15" s="29">
        <f t="shared" si="8"/>
        <v>67902.157714285713</v>
      </c>
      <c r="AF15" s="18"/>
      <c r="AG15" s="29">
        <f t="shared" si="9"/>
        <v>130145.80228571428</v>
      </c>
      <c r="AI15" s="134">
        <f t="shared" si="10"/>
        <v>1252.1142857142859</v>
      </c>
      <c r="AK15" s="34">
        <f t="shared" si="13"/>
        <v>2.8751369112814892E-2</v>
      </c>
      <c r="AM15" s="29">
        <f t="shared" si="11"/>
        <v>1952.2799999999997</v>
      </c>
    </row>
    <row r="16" spans="1:39" x14ac:dyDescent="0.25">
      <c r="B16" s="3" t="s">
        <v>115</v>
      </c>
      <c r="C16" s="3" t="s">
        <v>126</v>
      </c>
      <c r="E16" s="18">
        <v>3512</v>
      </c>
      <c r="G16" s="29">
        <f t="shared" si="2"/>
        <v>3512</v>
      </c>
      <c r="H16" s="18">
        <v>168</v>
      </c>
      <c r="J16" s="18">
        <v>168</v>
      </c>
      <c r="K16" s="29">
        <f t="shared" si="3"/>
        <v>3512</v>
      </c>
      <c r="M16" s="18">
        <v>4500</v>
      </c>
      <c r="N16" s="29">
        <f t="shared" si="4"/>
        <v>25.96</v>
      </c>
      <c r="P16" s="29">
        <f t="shared" si="5"/>
        <v>91171.520000000004</v>
      </c>
      <c r="R16" s="51">
        <v>40618</v>
      </c>
      <c r="T16" s="18">
        <v>182</v>
      </c>
      <c r="U16" s="18">
        <v>120</v>
      </c>
      <c r="V16" s="18">
        <v>120</v>
      </c>
      <c r="W16" s="18">
        <v>120</v>
      </c>
      <c r="X16" s="18">
        <f t="shared" si="6"/>
        <v>168</v>
      </c>
      <c r="Y16" s="29">
        <f t="shared" si="7"/>
        <v>710</v>
      </c>
      <c r="Z16" s="29">
        <f t="shared" si="0"/>
        <v>5</v>
      </c>
      <c r="AA16" s="29">
        <f t="shared" si="12"/>
        <v>142</v>
      </c>
      <c r="AB16" s="58">
        <v>168</v>
      </c>
      <c r="AC16" s="132">
        <f t="shared" si="14"/>
        <v>0.84523809523809523</v>
      </c>
      <c r="AE16" s="29">
        <f t="shared" si="8"/>
        <v>77061.641904761913</v>
      </c>
      <c r="AF16" s="18"/>
      <c r="AG16" s="29">
        <f t="shared" si="9"/>
        <v>14109.878095238091</v>
      </c>
      <c r="AI16" s="134">
        <f t="shared" si="10"/>
        <v>2968.4761904761908</v>
      </c>
      <c r="AK16" s="34">
        <f t="shared" si="13"/>
        <v>5.6594693445410495E-2</v>
      </c>
      <c r="AM16" s="29">
        <f t="shared" si="11"/>
        <v>4361.28</v>
      </c>
    </row>
    <row r="17" spans="1:41" x14ac:dyDescent="0.25">
      <c r="B17" s="3" t="s">
        <v>115</v>
      </c>
      <c r="C17" s="3" t="s">
        <v>127</v>
      </c>
      <c r="E17" s="18">
        <v>0</v>
      </c>
      <c r="G17" s="29">
        <f t="shared" si="2"/>
        <v>0</v>
      </c>
      <c r="H17" s="18">
        <v>140</v>
      </c>
      <c r="J17" s="18">
        <v>32</v>
      </c>
      <c r="K17" s="29">
        <f t="shared" si="3"/>
        <v>108</v>
      </c>
      <c r="M17" s="18">
        <v>4800</v>
      </c>
      <c r="N17" s="29">
        <f t="shared" si="4"/>
        <v>27.69</v>
      </c>
      <c r="P17" s="29">
        <f t="shared" si="5"/>
        <v>2990.52</v>
      </c>
      <c r="R17" s="51">
        <v>45901</v>
      </c>
      <c r="T17" s="18">
        <v>0</v>
      </c>
      <c r="U17" s="18">
        <v>0</v>
      </c>
      <c r="V17" s="18">
        <v>0</v>
      </c>
      <c r="W17" s="18">
        <v>0</v>
      </c>
      <c r="X17" s="18">
        <f t="shared" si="6"/>
        <v>32</v>
      </c>
      <c r="Y17" s="29">
        <f t="shared" si="7"/>
        <v>32</v>
      </c>
      <c r="Z17" s="29">
        <f t="shared" si="0"/>
        <v>0.83333333333333337</v>
      </c>
      <c r="AA17" s="29">
        <f t="shared" si="12"/>
        <v>38.4</v>
      </c>
      <c r="AB17" s="58">
        <v>140</v>
      </c>
      <c r="AC17" s="132">
        <f t="shared" si="14"/>
        <v>0.2742857142857143</v>
      </c>
      <c r="AE17" s="29">
        <f t="shared" si="8"/>
        <v>820.25691428571429</v>
      </c>
      <c r="AF17" s="18"/>
      <c r="AG17" s="29">
        <f t="shared" si="9"/>
        <v>2170.2630857142858</v>
      </c>
      <c r="AI17" s="134">
        <f t="shared" si="10"/>
        <v>29.622857142857143</v>
      </c>
      <c r="AK17" s="34">
        <f t="shared" si="13"/>
        <v>1</v>
      </c>
      <c r="AM17" s="29">
        <f t="shared" si="11"/>
        <v>820.25691428571429</v>
      </c>
    </row>
    <row r="18" spans="1:41" x14ac:dyDescent="0.25">
      <c r="B18" s="3" t="s">
        <v>115</v>
      </c>
      <c r="C18" s="3" t="s">
        <v>128</v>
      </c>
      <c r="E18" s="18">
        <v>356</v>
      </c>
      <c r="G18" s="29">
        <f t="shared" si="2"/>
        <v>356</v>
      </c>
      <c r="H18" s="18">
        <v>168</v>
      </c>
      <c r="J18" s="18">
        <v>98</v>
      </c>
      <c r="K18" s="29">
        <f t="shared" si="3"/>
        <v>426</v>
      </c>
      <c r="M18" s="18">
        <v>9800</v>
      </c>
      <c r="N18" s="29">
        <f t="shared" si="4"/>
        <v>56.54</v>
      </c>
      <c r="P18" s="29">
        <f t="shared" si="5"/>
        <v>24086.04</v>
      </c>
      <c r="R18" s="51">
        <v>38945</v>
      </c>
      <c r="T18" s="18"/>
      <c r="U18" s="18"/>
      <c r="V18" s="18"/>
      <c r="W18" s="18"/>
      <c r="X18" s="18">
        <f t="shared" si="6"/>
        <v>98</v>
      </c>
      <c r="Y18" s="29">
        <f t="shared" si="7"/>
        <v>98</v>
      </c>
      <c r="Z18" s="29">
        <f t="shared" si="0"/>
        <v>5</v>
      </c>
      <c r="AA18" s="29">
        <f t="shared" si="12"/>
        <v>19.600000000000001</v>
      </c>
      <c r="AB18" s="58">
        <v>168</v>
      </c>
      <c r="AC18" s="132">
        <f t="shared" si="14"/>
        <v>0.11666666666666667</v>
      </c>
      <c r="AE18" s="29">
        <f t="shared" si="8"/>
        <v>2810.038</v>
      </c>
      <c r="AF18" s="18"/>
      <c r="AG18" s="29">
        <f t="shared" si="9"/>
        <v>21276.002</v>
      </c>
      <c r="AI18" s="134">
        <f t="shared" si="10"/>
        <v>49.7</v>
      </c>
      <c r="AK18" s="34">
        <f t="shared" si="13"/>
        <v>1</v>
      </c>
      <c r="AM18" s="29">
        <f t="shared" si="11"/>
        <v>2810.038</v>
      </c>
    </row>
    <row r="19" spans="1:41" x14ac:dyDescent="0.25">
      <c r="B19" s="3" t="s">
        <v>116</v>
      </c>
      <c r="C19" s="3" t="s">
        <v>129</v>
      </c>
      <c r="E19" s="18">
        <v>9800</v>
      </c>
      <c r="G19" s="29">
        <f t="shared" si="2"/>
        <v>9800</v>
      </c>
      <c r="H19" s="18">
        <v>168</v>
      </c>
      <c r="J19" s="18">
        <v>58</v>
      </c>
      <c r="K19" s="29">
        <f t="shared" si="3"/>
        <v>9910</v>
      </c>
      <c r="M19" s="18">
        <v>10200</v>
      </c>
      <c r="N19" s="29">
        <f t="shared" si="4"/>
        <v>58.85</v>
      </c>
      <c r="P19" s="29">
        <f t="shared" si="5"/>
        <v>583203.5</v>
      </c>
      <c r="R19" s="51">
        <v>45731</v>
      </c>
      <c r="T19" s="18"/>
      <c r="U19" s="18"/>
      <c r="V19" s="18"/>
      <c r="W19" s="18"/>
      <c r="X19" s="18">
        <f t="shared" si="6"/>
        <v>58</v>
      </c>
      <c r="Y19" s="29">
        <f t="shared" si="7"/>
        <v>58</v>
      </c>
      <c r="Z19" s="29">
        <f t="shared" si="0"/>
        <v>1.3333333333333333</v>
      </c>
      <c r="AA19" s="29">
        <f t="shared" si="12"/>
        <v>43.5</v>
      </c>
      <c r="AB19" s="58">
        <v>168</v>
      </c>
      <c r="AC19" s="132">
        <f t="shared" si="14"/>
        <v>0.25892857142857145</v>
      </c>
      <c r="AE19" s="29">
        <f t="shared" si="8"/>
        <v>151008.04910714287</v>
      </c>
      <c r="AF19" s="18"/>
      <c r="AG19" s="29">
        <f t="shared" si="9"/>
        <v>432195.45089285716</v>
      </c>
      <c r="AI19" s="134">
        <f t="shared" si="10"/>
        <v>2565.9821428571431</v>
      </c>
      <c r="AK19" s="34">
        <f t="shared" si="13"/>
        <v>2.2603430877901107E-2</v>
      </c>
      <c r="AM19" s="29">
        <f t="shared" si="11"/>
        <v>3413.2999999999997</v>
      </c>
    </row>
    <row r="20" spans="1:41" x14ac:dyDescent="0.25">
      <c r="B20" s="3" t="s">
        <v>116</v>
      </c>
      <c r="C20" s="3" t="s">
        <v>130</v>
      </c>
      <c r="E20" s="18">
        <v>2300</v>
      </c>
      <c r="G20" s="29">
        <f t="shared" si="2"/>
        <v>2300</v>
      </c>
      <c r="H20" s="18">
        <v>168</v>
      </c>
      <c r="J20" s="18">
        <v>36</v>
      </c>
      <c r="K20" s="29">
        <f t="shared" si="3"/>
        <v>2432</v>
      </c>
      <c r="M20" s="18">
        <v>9200</v>
      </c>
      <c r="N20" s="29">
        <f t="shared" si="4"/>
        <v>53.08</v>
      </c>
      <c r="P20" s="29">
        <f t="shared" si="5"/>
        <v>129090.56</v>
      </c>
      <c r="R20" s="51">
        <v>43267</v>
      </c>
      <c r="T20" s="18">
        <v>186</v>
      </c>
      <c r="U20" s="18">
        <v>186</v>
      </c>
      <c r="V20" s="18">
        <v>192</v>
      </c>
      <c r="W20" s="18">
        <v>240</v>
      </c>
      <c r="X20" s="18">
        <f t="shared" si="6"/>
        <v>36</v>
      </c>
      <c r="Y20" s="29">
        <f t="shared" si="7"/>
        <v>840</v>
      </c>
      <c r="Z20" s="29">
        <f t="shared" si="0"/>
        <v>5</v>
      </c>
      <c r="AA20" s="29">
        <f t="shared" si="12"/>
        <v>168</v>
      </c>
      <c r="AB20" s="58">
        <v>168</v>
      </c>
      <c r="AC20" s="132">
        <f t="shared" si="14"/>
        <v>1</v>
      </c>
      <c r="AE20" s="29">
        <f t="shared" si="8"/>
        <v>129090.56</v>
      </c>
      <c r="AF20" s="18"/>
      <c r="AG20" s="29">
        <f t="shared" si="9"/>
        <v>0</v>
      </c>
      <c r="AI20" s="134">
        <f t="shared" si="10"/>
        <v>2432</v>
      </c>
      <c r="AK20" s="34">
        <f t="shared" si="13"/>
        <v>1.4802631578947368E-2</v>
      </c>
      <c r="AM20" s="29">
        <f t="shared" si="11"/>
        <v>1910.8799999999999</v>
      </c>
    </row>
    <row r="21" spans="1:41" x14ac:dyDescent="0.25">
      <c r="B21" s="3" t="s">
        <v>116</v>
      </c>
      <c r="C21" s="3" t="s">
        <v>131</v>
      </c>
      <c r="E21" s="18">
        <v>16789</v>
      </c>
      <c r="F21" s="18">
        <v>-8</v>
      </c>
      <c r="G21" s="29">
        <f t="shared" si="2"/>
        <v>16781</v>
      </c>
      <c r="H21" s="18">
        <v>168</v>
      </c>
      <c r="J21" s="18">
        <v>120</v>
      </c>
      <c r="K21" s="29">
        <f t="shared" si="3"/>
        <v>16829</v>
      </c>
      <c r="M21" s="18">
        <v>8500</v>
      </c>
      <c r="N21" s="29">
        <f t="shared" si="4"/>
        <v>49.04</v>
      </c>
      <c r="P21" s="29">
        <f t="shared" si="5"/>
        <v>825294.16</v>
      </c>
      <c r="R21" s="51">
        <v>31229</v>
      </c>
      <c r="T21" s="18">
        <v>36</v>
      </c>
      <c r="U21" s="18">
        <v>35</v>
      </c>
      <c r="V21" s="18">
        <v>16</v>
      </c>
      <c r="W21" s="18">
        <v>72</v>
      </c>
      <c r="X21" s="18">
        <f t="shared" si="6"/>
        <v>120</v>
      </c>
      <c r="Y21" s="29">
        <f t="shared" si="7"/>
        <v>279</v>
      </c>
      <c r="Z21" s="29">
        <f t="shared" si="0"/>
        <v>5</v>
      </c>
      <c r="AA21" s="29">
        <f t="shared" si="12"/>
        <v>55.8</v>
      </c>
      <c r="AB21" s="58">
        <v>168</v>
      </c>
      <c r="AC21" s="132">
        <f t="shared" si="14"/>
        <v>0.33214285714285713</v>
      </c>
      <c r="AE21" s="29">
        <f t="shared" si="8"/>
        <v>274115.56028571428</v>
      </c>
      <c r="AF21" s="18"/>
      <c r="AG21" s="29">
        <f t="shared" si="9"/>
        <v>551178.59971428569</v>
      </c>
      <c r="AI21" s="134">
        <f t="shared" si="10"/>
        <v>5589.6321428571428</v>
      </c>
      <c r="AK21" s="34">
        <f t="shared" si="13"/>
        <v>2.1468317938121408E-2</v>
      </c>
      <c r="AM21" s="29">
        <f t="shared" si="11"/>
        <v>5884.8</v>
      </c>
    </row>
    <row r="22" spans="1:41" x14ac:dyDescent="0.25">
      <c r="A22" s="2">
        <v>200</v>
      </c>
      <c r="B22" s="3" t="s">
        <v>116</v>
      </c>
      <c r="C22" s="3" t="s">
        <v>132</v>
      </c>
      <c r="E22" s="18">
        <v>0</v>
      </c>
      <c r="G22" s="29">
        <f t="shared" si="2"/>
        <v>0</v>
      </c>
      <c r="H22" s="18">
        <v>84</v>
      </c>
      <c r="J22" s="18">
        <v>8</v>
      </c>
      <c r="K22" s="29">
        <f t="shared" si="3"/>
        <v>76</v>
      </c>
      <c r="M22" s="18">
        <v>6500</v>
      </c>
      <c r="N22" s="29">
        <f t="shared" si="4"/>
        <v>37.5</v>
      </c>
      <c r="P22" s="29">
        <f t="shared" si="5"/>
        <v>2850</v>
      </c>
      <c r="R22" s="51">
        <v>46024</v>
      </c>
      <c r="T22" s="18">
        <v>0</v>
      </c>
      <c r="U22" s="18">
        <v>0</v>
      </c>
      <c r="V22" s="18">
        <v>0</v>
      </c>
      <c r="W22" s="18">
        <v>0</v>
      </c>
      <c r="X22" s="18">
        <f t="shared" si="6"/>
        <v>8</v>
      </c>
      <c r="Y22" s="29">
        <f t="shared" si="7"/>
        <v>8</v>
      </c>
      <c r="Z22" s="29">
        <f t="shared" si="0"/>
        <v>0.5</v>
      </c>
      <c r="AA22" s="29">
        <f t="shared" si="12"/>
        <v>16</v>
      </c>
      <c r="AB22" s="58">
        <v>84</v>
      </c>
      <c r="AC22" s="132">
        <f t="shared" si="14"/>
        <v>0.19047619047619047</v>
      </c>
      <c r="AE22" s="29">
        <f t="shared" si="8"/>
        <v>542.85714285714278</v>
      </c>
      <c r="AF22" s="18"/>
      <c r="AG22" s="29">
        <f t="shared" si="9"/>
        <v>2307.1428571428573</v>
      </c>
      <c r="AI22" s="134">
        <f t="shared" si="10"/>
        <v>14.476190476190474</v>
      </c>
      <c r="AK22" s="34">
        <f t="shared" si="13"/>
        <v>0.55263157894736847</v>
      </c>
      <c r="AM22" s="29">
        <f t="shared" si="11"/>
        <v>300</v>
      </c>
    </row>
    <row r="23" spans="1:41" ht="5.0999999999999996" customHeight="1" x14ac:dyDescent="0.25">
      <c r="T23" s="18"/>
      <c r="U23" s="18"/>
      <c r="V23" s="18"/>
      <c r="W23" s="18"/>
      <c r="X23" s="18"/>
      <c r="Y23" s="18"/>
      <c r="Z23" s="18"/>
      <c r="AA23" s="18"/>
    </row>
    <row r="24" spans="1:41" ht="15.75" thickBot="1" x14ac:dyDescent="0.3">
      <c r="A24" s="8"/>
      <c r="B24" s="7"/>
      <c r="C24" s="7" t="s">
        <v>12</v>
      </c>
      <c r="D24" s="7"/>
      <c r="E24" s="19">
        <f t="shared" ref="E24:K24" si="15">SUM(E7:E23)</f>
        <v>61899</v>
      </c>
      <c r="F24" s="19">
        <f t="shared" si="15"/>
        <v>-2</v>
      </c>
      <c r="G24" s="19">
        <f t="shared" si="15"/>
        <v>61897</v>
      </c>
      <c r="H24" s="19">
        <f t="shared" si="15"/>
        <v>2576</v>
      </c>
      <c r="I24" s="19"/>
      <c r="J24" s="19">
        <f t="shared" si="15"/>
        <v>1569</v>
      </c>
      <c r="K24" s="19">
        <f t="shared" si="15"/>
        <v>60520</v>
      </c>
      <c r="L24" s="17"/>
      <c r="M24" s="17"/>
      <c r="N24" s="17"/>
      <c r="O24" s="17"/>
      <c r="P24" s="19">
        <f>SUM(P7:P23)</f>
        <v>2895143.37</v>
      </c>
      <c r="Q24" s="17"/>
      <c r="R24" s="53"/>
      <c r="S24" s="17"/>
      <c r="T24" s="19">
        <f>SUM(T7:T23)</f>
        <v>720</v>
      </c>
      <c r="U24" s="19">
        <f>SUM(U7:U23)</f>
        <v>743</v>
      </c>
      <c r="V24" s="19">
        <f>SUM(V7:V23)</f>
        <v>705</v>
      </c>
      <c r="W24" s="19">
        <f>SUM(W7:W23)</f>
        <v>809</v>
      </c>
      <c r="X24" s="19">
        <f>SUM(X7:X23)</f>
        <v>1569</v>
      </c>
      <c r="AE24" s="19">
        <f>SUM(AE7:AE23)</f>
        <v>1130140.400547812</v>
      </c>
      <c r="AG24" s="19">
        <f>SUM(AG7:AG23)</f>
        <v>1765002.9694521881</v>
      </c>
      <c r="AI24" s="17"/>
      <c r="AM24" s="78">
        <f>SUM(AM7:AM23)</f>
        <v>48432.255107335914</v>
      </c>
    </row>
    <row r="25" spans="1:41" ht="15.75" thickTop="1" x14ac:dyDescent="0.25">
      <c r="A25" s="8"/>
      <c r="B25" s="7"/>
      <c r="C25" s="7"/>
      <c r="D25" s="7"/>
      <c r="E25" s="17"/>
      <c r="F25" s="17"/>
      <c r="G25" s="17"/>
      <c r="H25" s="9" t="s">
        <v>36</v>
      </c>
      <c r="I25" s="9"/>
      <c r="J25" s="17"/>
      <c r="K25" s="9" t="s">
        <v>35</v>
      </c>
      <c r="L25" s="17"/>
      <c r="M25" s="17"/>
      <c r="N25" s="17"/>
      <c r="O25" s="17"/>
      <c r="P25" s="9" t="s">
        <v>37</v>
      </c>
      <c r="Q25" s="17"/>
      <c r="R25" s="53"/>
      <c r="S25" s="17"/>
      <c r="AE25" s="9" t="s">
        <v>37</v>
      </c>
      <c r="AF25" s="32" t="s">
        <v>25</v>
      </c>
      <c r="AG25" s="9" t="s">
        <v>37</v>
      </c>
      <c r="AI25" s="9"/>
    </row>
    <row r="26" spans="1:41" x14ac:dyDescent="0.25">
      <c r="A26" s="8"/>
      <c r="B26" s="7"/>
      <c r="C26" s="7"/>
      <c r="D26" s="7"/>
      <c r="E26" s="17"/>
      <c r="F26" s="17"/>
      <c r="G26" s="17"/>
      <c r="H26" s="9"/>
      <c r="I26" s="9"/>
      <c r="J26" s="17"/>
      <c r="K26" s="9"/>
      <c r="L26" s="17"/>
      <c r="M26" s="17"/>
      <c r="N26" s="17"/>
      <c r="O26" s="17"/>
      <c r="P26" s="9"/>
      <c r="Q26" s="17"/>
      <c r="R26" s="53"/>
      <c r="S26" s="17"/>
      <c r="AE26" s="9"/>
      <c r="AF26" s="32"/>
      <c r="AG26" s="9"/>
      <c r="AI26" s="9"/>
    </row>
    <row r="27" spans="1:41" ht="15.75" thickBot="1" x14ac:dyDescent="0.3">
      <c r="A27" s="8" t="s">
        <v>13</v>
      </c>
      <c r="B27" s="7"/>
      <c r="C27" s="7"/>
      <c r="D27" s="7"/>
      <c r="E27" s="20"/>
      <c r="F27" s="20"/>
      <c r="G27" s="20"/>
      <c r="H27" s="20"/>
      <c r="I27" s="20"/>
      <c r="J27" s="20"/>
      <c r="K27" s="41">
        <f>COUNTIF(K7:K22,"&gt;0")</f>
        <v>15</v>
      </c>
      <c r="L27" s="17"/>
      <c r="M27" s="17"/>
      <c r="N27" s="17"/>
      <c r="O27" s="17"/>
      <c r="P27" s="9"/>
      <c r="Q27" s="17"/>
      <c r="R27" s="53"/>
      <c r="S27" s="17"/>
      <c r="AD27" s="69" t="s">
        <v>102</v>
      </c>
      <c r="AE27" s="70">
        <f>AE24/P24</f>
        <v>0.39035731779591004</v>
      </c>
      <c r="AF27" s="32"/>
      <c r="AG27" s="81">
        <f>1-AE27</f>
        <v>0.6096426822040899</v>
      </c>
      <c r="AH27" s="73"/>
      <c r="AI27" s="129"/>
      <c r="AJ27" s="73"/>
      <c r="AL27" s="73"/>
      <c r="AM27" s="149">
        <f>AM24/AE24</f>
        <v>4.2855078080439729E-2</v>
      </c>
    </row>
    <row r="28" spans="1:41" ht="15.75" thickTop="1" x14ac:dyDescent="0.25">
      <c r="K28" s="9" t="s">
        <v>14</v>
      </c>
    </row>
    <row r="29" spans="1:41" ht="15.75" thickBot="1" x14ac:dyDescent="0.3">
      <c r="K29" s="9"/>
    </row>
    <row r="30" spans="1:41" ht="16.5" thickTop="1" x14ac:dyDescent="0.25">
      <c r="B30" s="121" t="s">
        <v>135</v>
      </c>
      <c r="C30" s="122"/>
      <c r="D30" s="122"/>
      <c r="E30" s="122"/>
      <c r="F30" s="122"/>
      <c r="G30" s="98"/>
      <c r="H30" s="98"/>
      <c r="I30" s="98"/>
      <c r="J30" s="98"/>
      <c r="K30" s="98"/>
      <c r="L30" s="98"/>
      <c r="M30" s="123"/>
      <c r="N30" s="17"/>
      <c r="O30" s="17"/>
      <c r="Q30" s="17"/>
      <c r="R30" s="53"/>
      <c r="S30" s="17"/>
      <c r="X30" s="82"/>
      <c r="Y30" s="83"/>
      <c r="Z30" s="83"/>
      <c r="AA30" s="126" t="s">
        <v>133</v>
      </c>
      <c r="AB30" s="84"/>
      <c r="AC30" s="84"/>
      <c r="AD30" s="84"/>
      <c r="AE30" s="84"/>
      <c r="AF30" s="85"/>
      <c r="AG30" s="86"/>
      <c r="AH30" s="84"/>
      <c r="AI30" s="86"/>
      <c r="AJ30" s="84"/>
      <c r="AK30" s="87"/>
      <c r="AL30" s="84"/>
      <c r="AM30" s="88"/>
    </row>
    <row r="31" spans="1:41" x14ac:dyDescent="0.25">
      <c r="B31" s="124"/>
      <c r="C31" s="60" t="s">
        <v>252</v>
      </c>
      <c r="D31" s="60"/>
      <c r="E31" s="60"/>
      <c r="F31" s="60"/>
      <c r="G31" s="23"/>
      <c r="H31" s="23"/>
      <c r="I31" s="23"/>
      <c r="J31" s="23"/>
      <c r="K31" s="23"/>
      <c r="L31" s="23"/>
      <c r="M31" s="125"/>
      <c r="X31" s="89"/>
      <c r="Y31" s="143"/>
      <c r="Z31" s="143"/>
      <c r="AA31" s="143" t="s">
        <v>180</v>
      </c>
      <c r="AB31" s="166">
        <v>15000000</v>
      </c>
      <c r="AC31" s="166" t="s">
        <v>198</v>
      </c>
      <c r="AD31" s="166"/>
      <c r="AE31" s="166"/>
      <c r="AF31" s="161"/>
      <c r="AG31" s="166"/>
      <c r="AH31" s="166"/>
      <c r="AI31" s="166"/>
      <c r="AJ31" s="166"/>
      <c r="AK31" s="166"/>
      <c r="AL31" s="166"/>
      <c r="AM31" s="168"/>
      <c r="AN31" s="166"/>
      <c r="AO31" s="18"/>
    </row>
    <row r="32" spans="1:41" x14ac:dyDescent="0.25">
      <c r="B32" s="124"/>
      <c r="C32" s="60" t="s">
        <v>202</v>
      </c>
      <c r="D32" s="60"/>
      <c r="E32" s="60"/>
      <c r="F32" s="60"/>
      <c r="G32" s="23"/>
      <c r="H32" s="23"/>
      <c r="I32" s="23"/>
      <c r="J32" s="23"/>
      <c r="K32" s="23"/>
      <c r="L32" s="23"/>
      <c r="M32" s="125"/>
      <c r="X32" s="89"/>
      <c r="Y32" s="139"/>
      <c r="Z32" s="139"/>
      <c r="AA32" s="145" t="s">
        <v>184</v>
      </c>
      <c r="AB32" s="162">
        <v>0.28849999999999998</v>
      </c>
      <c r="AC32" s="160"/>
      <c r="AD32" s="164"/>
      <c r="AE32" s="164"/>
      <c r="AF32" s="164"/>
      <c r="AG32" s="164"/>
      <c r="AH32" s="164"/>
      <c r="AI32" s="164"/>
      <c r="AJ32" s="164"/>
      <c r="AK32" s="164"/>
      <c r="AL32" s="164"/>
      <c r="AM32" s="165"/>
      <c r="AO32" s="18"/>
    </row>
    <row r="33" spans="1:41" s="18" customFormat="1" x14ac:dyDescent="0.25">
      <c r="A33" s="2"/>
      <c r="B33" s="124"/>
      <c r="C33" s="72"/>
      <c r="D33" s="60"/>
      <c r="E33" s="60"/>
      <c r="F33" s="60"/>
      <c r="G33" s="23"/>
      <c r="H33" s="23"/>
      <c r="I33" s="23"/>
      <c r="J33" s="23"/>
      <c r="K33" s="23"/>
      <c r="L33" s="23"/>
      <c r="M33" s="125"/>
      <c r="R33" s="51"/>
      <c r="T33" s="17"/>
      <c r="U33" s="17"/>
      <c r="V33" s="17"/>
      <c r="W33" s="17"/>
      <c r="X33" s="89"/>
      <c r="Y33" s="139"/>
      <c r="Z33" s="139"/>
      <c r="AA33" s="143"/>
      <c r="AB33" s="143"/>
      <c r="AC33" s="143"/>
      <c r="AD33" s="166"/>
      <c r="AE33" s="166"/>
      <c r="AF33" s="166"/>
      <c r="AG33" s="166"/>
      <c r="AH33" s="166"/>
      <c r="AI33" s="166"/>
      <c r="AJ33" s="166"/>
      <c r="AK33" s="166"/>
      <c r="AL33" s="167"/>
      <c r="AM33" s="168"/>
    </row>
    <row r="34" spans="1:41" s="18" customFormat="1" ht="15.75" thickBot="1" x14ac:dyDescent="0.3">
      <c r="A34" s="2"/>
      <c r="B34" s="105"/>
      <c r="C34" s="128"/>
      <c r="D34" s="127"/>
      <c r="E34" s="94"/>
      <c r="F34" s="94"/>
      <c r="G34" s="94"/>
      <c r="H34" s="94"/>
      <c r="I34" s="94"/>
      <c r="J34" s="94"/>
      <c r="K34" s="94"/>
      <c r="L34" s="94"/>
      <c r="M34" s="95"/>
      <c r="R34" s="51"/>
      <c r="T34" s="17"/>
      <c r="U34" s="17"/>
      <c r="V34" s="17"/>
      <c r="W34" s="17"/>
      <c r="X34" s="89"/>
      <c r="Y34" s="139"/>
      <c r="Z34" s="139"/>
      <c r="AA34" s="145"/>
      <c r="AB34" s="159"/>
      <c r="AC34" s="160" t="s">
        <v>186</v>
      </c>
      <c r="AD34" s="163"/>
      <c r="AE34" s="163"/>
      <c r="AF34" s="163"/>
      <c r="AG34" s="163"/>
      <c r="AH34" s="163"/>
      <c r="AI34" s="163"/>
      <c r="AJ34" s="163"/>
      <c r="AK34" s="164"/>
      <c r="AL34" s="164"/>
      <c r="AM34" s="165"/>
    </row>
    <row r="35" spans="1:41" s="18" customFormat="1" ht="35.25" customHeight="1" thickTop="1" thickBot="1" x14ac:dyDescent="0.3">
      <c r="A35" s="2"/>
      <c r="W35" s="17"/>
      <c r="X35" s="89"/>
      <c r="Y35" s="139"/>
      <c r="Z35" s="139"/>
      <c r="AA35" s="145" t="s">
        <v>185</v>
      </c>
      <c r="AB35" s="169">
        <f>AB31*AE27</f>
        <v>5855359.766938651</v>
      </c>
      <c r="AC35" s="160">
        <f>AB35*AM27</f>
        <v>250931.90000122125</v>
      </c>
      <c r="AD35" s="163"/>
      <c r="AE35" s="163"/>
      <c r="AF35" s="163"/>
      <c r="AG35" s="163"/>
      <c r="AH35" s="163"/>
      <c r="AI35" s="163"/>
      <c r="AJ35" s="163"/>
      <c r="AK35" s="164"/>
      <c r="AL35" s="164"/>
      <c r="AM35" s="165"/>
    </row>
    <row r="36" spans="1:41" s="18" customFormat="1" ht="15.75" thickTop="1" x14ac:dyDescent="0.25">
      <c r="A36" s="2"/>
      <c r="B36" s="107" t="s">
        <v>136</v>
      </c>
      <c r="C36" s="97"/>
      <c r="D36" s="97"/>
      <c r="E36" s="98"/>
      <c r="F36" s="98"/>
      <c r="G36" s="98"/>
      <c r="H36" s="98"/>
      <c r="I36" s="98"/>
      <c r="J36" s="98"/>
      <c r="K36" s="98"/>
      <c r="L36" s="98"/>
      <c r="M36" s="96"/>
      <c r="N36" s="96"/>
      <c r="O36" s="96"/>
      <c r="P36" s="96"/>
      <c r="Q36" s="96"/>
      <c r="R36" s="99"/>
      <c r="S36" s="96"/>
      <c r="T36" s="100"/>
      <c r="U36" s="100"/>
      <c r="V36" s="101"/>
      <c r="W36" s="17"/>
      <c r="X36" s="89"/>
      <c r="Y36" s="139"/>
      <c r="Z36" s="139"/>
      <c r="AA36" s="143"/>
      <c r="AB36" s="143"/>
      <c r="AC36" s="143"/>
      <c r="AD36" s="166"/>
      <c r="AE36" s="166"/>
      <c r="AF36" s="166"/>
      <c r="AG36" s="166"/>
      <c r="AH36" s="166"/>
      <c r="AI36" s="166"/>
      <c r="AJ36" s="166"/>
      <c r="AK36" s="166"/>
      <c r="AL36" s="167"/>
      <c r="AM36" s="168"/>
    </row>
    <row r="37" spans="1:41" s="18" customFormat="1" ht="15.75" thickBot="1" x14ac:dyDescent="0.3">
      <c r="A37" s="2"/>
      <c r="B37" s="102"/>
      <c r="C37" s="11" t="s">
        <v>137</v>
      </c>
      <c r="D37" s="11"/>
      <c r="E37" s="23"/>
      <c r="F37" s="23"/>
      <c r="G37" s="23"/>
      <c r="H37" s="23"/>
      <c r="I37" s="23"/>
      <c r="J37" s="23"/>
      <c r="K37" s="23"/>
      <c r="L37" s="23"/>
      <c r="R37" s="51"/>
      <c r="T37" s="17"/>
      <c r="U37" s="17"/>
      <c r="V37" s="103"/>
      <c r="W37" s="17"/>
      <c r="X37" s="89"/>
      <c r="Y37" s="139"/>
      <c r="Z37" s="139"/>
      <c r="AA37" s="143" t="s">
        <v>187</v>
      </c>
      <c r="AB37" s="174">
        <f>AB35*(1+AB32)</f>
        <v>7544631.0597004518</v>
      </c>
      <c r="AC37" s="174">
        <f>AC35*(1+AB32)</f>
        <v>323325.75315157359</v>
      </c>
      <c r="AD37" s="139"/>
      <c r="AE37" s="166"/>
      <c r="AF37" s="166"/>
      <c r="AG37" s="166"/>
      <c r="AH37" s="166"/>
      <c r="AI37" s="166"/>
      <c r="AJ37" s="166"/>
      <c r="AK37" s="166"/>
      <c r="AL37" s="167"/>
      <c r="AM37" s="168"/>
    </row>
    <row r="38" spans="1:41" s="18" customFormat="1" ht="15.75" thickTop="1" x14ac:dyDescent="0.25">
      <c r="A38" s="2"/>
      <c r="B38" s="104"/>
      <c r="C38" s="108" t="s">
        <v>199</v>
      </c>
      <c r="D38" s="108"/>
      <c r="E38" s="109"/>
      <c r="F38" s="109"/>
      <c r="G38" s="109"/>
      <c r="H38" s="109"/>
      <c r="I38" s="109"/>
      <c r="J38" s="109"/>
      <c r="K38" s="109"/>
      <c r="L38" s="109"/>
      <c r="M38" s="109"/>
      <c r="N38" s="109"/>
      <c r="O38" s="109"/>
      <c r="P38" s="109"/>
      <c r="Q38" s="109"/>
      <c r="R38" s="110"/>
      <c r="S38" s="109"/>
      <c r="T38" s="111"/>
      <c r="U38" s="111"/>
      <c r="V38" s="103"/>
      <c r="W38" s="17"/>
      <c r="X38" s="89"/>
      <c r="Y38" s="152"/>
      <c r="Z38" s="152"/>
      <c r="AA38" s="152"/>
      <c r="AB38" s="157"/>
      <c r="AC38" s="157"/>
      <c r="AD38" s="157"/>
      <c r="AE38" s="93"/>
      <c r="AF38" s="157"/>
      <c r="AG38" s="157"/>
      <c r="AH38" s="157"/>
      <c r="AI38" s="157"/>
      <c r="AJ38" s="157"/>
      <c r="AK38" s="157"/>
      <c r="AL38" s="157"/>
      <c r="AM38" s="158"/>
    </row>
    <row r="39" spans="1:41" s="18" customFormat="1" ht="15.75" thickBot="1" x14ac:dyDescent="0.3">
      <c r="A39" s="2"/>
      <c r="B39" s="104"/>
      <c r="C39" s="108" t="s">
        <v>200</v>
      </c>
      <c r="D39" s="108"/>
      <c r="E39" s="109"/>
      <c r="F39" s="109"/>
      <c r="G39" s="109"/>
      <c r="H39" s="109"/>
      <c r="I39" s="109"/>
      <c r="J39" s="109"/>
      <c r="K39" s="109"/>
      <c r="L39" s="109"/>
      <c r="M39" s="109"/>
      <c r="N39" s="109"/>
      <c r="O39" s="109"/>
      <c r="P39" s="109"/>
      <c r="Q39" s="109"/>
      <c r="R39" s="110"/>
      <c r="S39" s="109"/>
      <c r="T39" s="111"/>
      <c r="U39" s="111"/>
      <c r="V39" s="103"/>
      <c r="W39" s="17"/>
      <c r="X39" s="89"/>
      <c r="Y39" s="152"/>
      <c r="Z39" s="152"/>
      <c r="AA39" s="152"/>
      <c r="AB39" s="90"/>
      <c r="AC39" s="157"/>
      <c r="AD39" s="157"/>
      <c r="AE39" s="157"/>
      <c r="AF39" s="157"/>
      <c r="AG39" s="157"/>
      <c r="AH39" s="157"/>
      <c r="AI39" s="157"/>
      <c r="AJ39" s="157"/>
      <c r="AK39" s="157"/>
      <c r="AL39" s="157"/>
      <c r="AM39" s="91"/>
      <c r="AN39" s="157"/>
    </row>
    <row r="40" spans="1:41" x14ac:dyDescent="0.25">
      <c r="B40" s="104"/>
      <c r="C40" s="108" t="s">
        <v>138</v>
      </c>
      <c r="D40" s="108"/>
      <c r="E40" s="109"/>
      <c r="F40" s="109"/>
      <c r="G40" s="109"/>
      <c r="H40" s="109"/>
      <c r="I40" s="109"/>
      <c r="J40" s="109"/>
      <c r="K40" s="109"/>
      <c r="L40" s="109"/>
      <c r="M40" s="109"/>
      <c r="N40" s="109"/>
      <c r="O40" s="109"/>
      <c r="P40" s="109"/>
      <c r="Q40" s="109"/>
      <c r="R40" s="110"/>
      <c r="S40" s="109"/>
      <c r="T40" s="111"/>
      <c r="U40" s="111"/>
      <c r="V40" s="103"/>
      <c r="X40" s="170"/>
      <c r="Y40" s="170"/>
      <c r="Z40" s="170"/>
      <c r="AA40" s="170"/>
      <c r="AB40" s="171"/>
      <c r="AC40" s="171"/>
      <c r="AD40" s="171"/>
      <c r="AE40" s="171"/>
      <c r="AF40" s="171"/>
      <c r="AG40" s="171"/>
      <c r="AH40" s="171"/>
      <c r="AI40" s="171"/>
      <c r="AJ40" s="171"/>
      <c r="AK40" s="171"/>
      <c r="AL40" s="171"/>
      <c r="AM40" s="171"/>
      <c r="AN40" s="18"/>
      <c r="AO40" s="18"/>
    </row>
    <row r="41" spans="1:41" x14ac:dyDescent="0.25">
      <c r="B41" s="104"/>
      <c r="C41" s="108" t="s">
        <v>140</v>
      </c>
      <c r="D41" s="108"/>
      <c r="E41" s="109"/>
      <c r="F41" s="109"/>
      <c r="G41" s="109"/>
      <c r="H41" s="109"/>
      <c r="I41" s="109"/>
      <c r="J41" s="109"/>
      <c r="K41" s="109"/>
      <c r="L41" s="109"/>
      <c r="M41" s="109"/>
      <c r="N41" s="109"/>
      <c r="O41" s="109"/>
      <c r="P41" s="109"/>
      <c r="Q41" s="109"/>
      <c r="R41" s="110"/>
      <c r="S41" s="109"/>
      <c r="T41" s="111"/>
      <c r="U41" s="111"/>
      <c r="V41" s="103"/>
      <c r="X41" s="152"/>
      <c r="Y41" s="152"/>
      <c r="Z41" s="152"/>
      <c r="AA41" s="152"/>
      <c r="AB41" s="157"/>
      <c r="AC41" s="157"/>
      <c r="AD41" s="157"/>
      <c r="AE41" s="157"/>
      <c r="AF41" s="157"/>
      <c r="AH41" s="157"/>
      <c r="AJ41" s="157"/>
      <c r="AK41" s="157"/>
      <c r="AL41" s="157"/>
      <c r="AM41" s="157"/>
      <c r="AN41" s="18"/>
      <c r="AO41" s="18"/>
    </row>
    <row r="42" spans="1:41" x14ac:dyDescent="0.25">
      <c r="B42" s="104"/>
      <c r="C42" s="108" t="s">
        <v>139</v>
      </c>
      <c r="D42" s="108"/>
      <c r="E42" s="109"/>
      <c r="F42" s="109"/>
      <c r="G42" s="109"/>
      <c r="H42" s="109"/>
      <c r="I42" s="109"/>
      <c r="J42" s="109"/>
      <c r="K42" s="109"/>
      <c r="L42" s="109"/>
      <c r="M42" s="109"/>
      <c r="N42" s="109"/>
      <c r="O42" s="109"/>
      <c r="P42" s="109"/>
      <c r="Q42" s="109"/>
      <c r="R42" s="110"/>
      <c r="S42" s="109"/>
      <c r="T42" s="111"/>
      <c r="U42" s="111"/>
      <c r="V42" s="103"/>
      <c r="X42" s="152"/>
      <c r="Y42" s="152"/>
      <c r="Z42" s="152"/>
      <c r="AA42" s="152"/>
      <c r="AB42" s="157"/>
      <c r="AC42" s="157"/>
      <c r="AD42" s="157"/>
      <c r="AE42" s="157"/>
      <c r="AF42" s="157"/>
      <c r="AH42" s="157"/>
      <c r="AJ42" s="157"/>
      <c r="AK42" s="157"/>
      <c r="AL42" s="157"/>
      <c r="AM42" s="157"/>
      <c r="AN42" s="18"/>
      <c r="AO42" s="18"/>
    </row>
    <row r="43" spans="1:41" ht="27" customHeight="1" x14ac:dyDescent="0.25">
      <c r="B43" s="104"/>
      <c r="C43" s="108" t="s">
        <v>141</v>
      </c>
      <c r="D43" s="108"/>
      <c r="E43" s="109"/>
      <c r="F43" s="109"/>
      <c r="G43" s="109"/>
      <c r="H43" s="109"/>
      <c r="I43" s="109"/>
      <c r="J43" s="109"/>
      <c r="K43" s="109"/>
      <c r="L43" s="109"/>
      <c r="M43" s="109"/>
      <c r="N43" s="109"/>
      <c r="O43" s="109"/>
      <c r="P43" s="109"/>
      <c r="Q43" s="109"/>
      <c r="R43" s="110"/>
      <c r="S43" s="109"/>
      <c r="T43" s="111"/>
      <c r="U43" s="111"/>
      <c r="V43" s="103"/>
      <c r="X43" s="152"/>
      <c r="Y43" s="152"/>
      <c r="Z43" s="152"/>
      <c r="AA43" s="152"/>
      <c r="AB43" s="172"/>
      <c r="AC43" s="173"/>
      <c r="AD43" s="31"/>
      <c r="AE43" s="31"/>
      <c r="AF43" s="31"/>
      <c r="AG43" s="31"/>
      <c r="AH43" s="31"/>
      <c r="AI43" s="31"/>
      <c r="AJ43" s="31"/>
      <c r="AK43" s="31"/>
      <c r="AL43" s="31"/>
      <c r="AM43" s="31"/>
    </row>
    <row r="44" spans="1:41" ht="27" customHeight="1" x14ac:dyDescent="0.25">
      <c r="B44" s="104"/>
      <c r="C44" s="108" t="s">
        <v>142</v>
      </c>
      <c r="D44" s="108"/>
      <c r="E44" s="109"/>
      <c r="F44" s="109"/>
      <c r="G44" s="109"/>
      <c r="H44" s="109"/>
      <c r="I44" s="109"/>
      <c r="J44" s="109"/>
      <c r="K44" s="109"/>
      <c r="L44" s="109"/>
      <c r="M44" s="109"/>
      <c r="N44" s="109"/>
      <c r="O44" s="109"/>
      <c r="P44" s="109"/>
      <c r="Q44" s="109"/>
      <c r="R44" s="110"/>
      <c r="S44" s="109"/>
      <c r="T44" s="111"/>
      <c r="U44" s="111"/>
      <c r="V44" s="103"/>
      <c r="X44" s="152"/>
      <c r="Y44" s="152"/>
      <c r="Z44" s="152"/>
      <c r="AA44" s="152"/>
      <c r="AB44" s="172"/>
      <c r="AC44" s="173"/>
      <c r="AD44" s="31"/>
      <c r="AE44" s="93"/>
      <c r="AF44" s="157"/>
      <c r="AG44" s="157"/>
      <c r="AH44" s="157"/>
      <c r="AI44" s="157"/>
      <c r="AJ44" s="157"/>
      <c r="AK44" s="157"/>
      <c r="AL44" s="157"/>
      <c r="AM44" s="152"/>
    </row>
    <row r="45" spans="1:41" x14ac:dyDescent="0.25">
      <c r="B45" s="104"/>
      <c r="C45" s="108"/>
      <c r="D45" s="108"/>
      <c r="E45" s="109"/>
      <c r="F45" s="109"/>
      <c r="G45" s="109"/>
      <c r="H45" s="109"/>
      <c r="I45" s="109"/>
      <c r="J45" s="109"/>
      <c r="K45" s="109"/>
      <c r="L45" s="109"/>
      <c r="M45" s="109"/>
      <c r="N45" s="109"/>
      <c r="O45" s="109"/>
      <c r="P45" s="109"/>
      <c r="Q45" s="109"/>
      <c r="R45" s="110"/>
      <c r="S45" s="109"/>
      <c r="T45" s="111"/>
      <c r="U45" s="111"/>
      <c r="V45" s="103"/>
      <c r="X45" s="152"/>
      <c r="Y45" s="152"/>
      <c r="Z45" s="152"/>
      <c r="AA45" s="152"/>
      <c r="AB45" s="90"/>
      <c r="AC45" s="157"/>
      <c r="AD45" s="157"/>
      <c r="AE45" s="157"/>
      <c r="AF45" s="157"/>
      <c r="AG45" s="157"/>
      <c r="AH45" s="157"/>
      <c r="AI45" s="157"/>
      <c r="AJ45" s="157"/>
      <c r="AK45" s="157"/>
      <c r="AL45" s="157"/>
      <c r="AM45" s="157"/>
    </row>
    <row r="46" spans="1:41" x14ac:dyDescent="0.25">
      <c r="B46" s="104"/>
      <c r="C46" s="108"/>
      <c r="D46" s="108"/>
      <c r="E46" s="109"/>
      <c r="F46" s="109"/>
      <c r="G46" s="109"/>
      <c r="H46" s="109"/>
      <c r="I46" s="109"/>
      <c r="J46" s="109"/>
      <c r="K46" s="109"/>
      <c r="L46" s="109"/>
      <c r="M46" s="109"/>
      <c r="N46" s="109"/>
      <c r="O46" s="109"/>
      <c r="P46" s="109"/>
      <c r="Q46" s="109"/>
      <c r="R46" s="110"/>
      <c r="S46" s="109"/>
      <c r="T46" s="111"/>
      <c r="U46" s="111"/>
      <c r="V46" s="103"/>
      <c r="X46" s="152"/>
      <c r="Y46" s="152"/>
      <c r="Z46" s="152"/>
      <c r="AA46" s="152"/>
      <c r="AB46" s="157"/>
      <c r="AC46" s="157"/>
      <c r="AD46" s="157"/>
      <c r="AE46" s="157"/>
      <c r="AF46" s="157"/>
      <c r="AG46" s="157"/>
      <c r="AH46" s="157"/>
      <c r="AI46" s="157"/>
      <c r="AJ46" s="157"/>
      <c r="AK46" s="157"/>
      <c r="AL46" s="157"/>
      <c r="AM46" s="157"/>
    </row>
    <row r="47" spans="1:41" x14ac:dyDescent="0.25">
      <c r="B47" s="104"/>
      <c r="C47" s="108"/>
      <c r="D47" s="108"/>
      <c r="E47" s="109"/>
      <c r="F47" s="109"/>
      <c r="G47" s="109"/>
      <c r="H47" s="109"/>
      <c r="I47" s="109"/>
      <c r="J47" s="109"/>
      <c r="K47" s="109"/>
      <c r="L47" s="109"/>
      <c r="M47" s="109"/>
      <c r="N47" s="109"/>
      <c r="O47" s="109"/>
      <c r="P47" s="109"/>
      <c r="Q47" s="109"/>
      <c r="R47" s="110"/>
      <c r="S47" s="109"/>
      <c r="T47" s="111"/>
      <c r="U47" s="111"/>
      <c r="V47" s="103"/>
    </row>
    <row r="48" spans="1:41" ht="15.75" thickBot="1" x14ac:dyDescent="0.3">
      <c r="B48" s="105"/>
      <c r="C48" s="112"/>
      <c r="D48" s="112"/>
      <c r="E48" s="113"/>
      <c r="F48" s="113"/>
      <c r="G48" s="113"/>
      <c r="H48" s="113"/>
      <c r="I48" s="113"/>
      <c r="J48" s="113"/>
      <c r="K48" s="113"/>
      <c r="L48" s="113"/>
      <c r="M48" s="113"/>
      <c r="N48" s="113"/>
      <c r="O48" s="113"/>
      <c r="P48" s="113"/>
      <c r="Q48" s="113"/>
      <c r="R48" s="114"/>
      <c r="S48" s="113"/>
      <c r="T48" s="115"/>
      <c r="U48" s="115"/>
      <c r="V48" s="106"/>
    </row>
    <row r="49" spans="2:22" ht="15.75" thickTop="1" x14ac:dyDescent="0.25">
      <c r="B49" s="116"/>
      <c r="C49" s="117"/>
      <c r="D49" s="117"/>
      <c r="E49" s="118"/>
      <c r="F49" s="118"/>
      <c r="G49" s="118"/>
      <c r="H49" s="118"/>
      <c r="I49" s="118"/>
      <c r="J49" s="118"/>
      <c r="K49" s="118"/>
      <c r="L49" s="118"/>
      <c r="M49" s="118"/>
      <c r="N49" s="118"/>
      <c r="O49" s="118"/>
      <c r="P49" s="118"/>
      <c r="Q49" s="118"/>
      <c r="R49" s="119"/>
      <c r="S49" s="118"/>
      <c r="T49" s="120"/>
      <c r="U49" s="120"/>
      <c r="V49" s="100"/>
    </row>
    <row r="53" spans="2:22" x14ac:dyDescent="0.25">
      <c r="C53" s="108"/>
      <c r="D53" s="108"/>
      <c r="E53" s="109"/>
      <c r="F53" s="109"/>
      <c r="G53" s="109"/>
      <c r="H53" s="109"/>
      <c r="I53" s="109"/>
      <c r="J53" s="109"/>
      <c r="K53" s="109"/>
      <c r="L53" s="109"/>
      <c r="M53" s="109"/>
      <c r="N53" s="109"/>
      <c r="O53" s="109"/>
      <c r="P53" s="109"/>
      <c r="Q53" s="109"/>
      <c r="R53" s="110"/>
      <c r="S53" s="109"/>
      <c r="T53" s="111"/>
      <c r="U53" s="111"/>
    </row>
    <row r="54" spans="2:22" x14ac:dyDescent="0.25">
      <c r="C54" s="108"/>
      <c r="D54" s="108"/>
      <c r="E54" s="109"/>
      <c r="F54" s="109"/>
      <c r="G54" s="109"/>
      <c r="H54" s="109"/>
      <c r="I54" s="109"/>
      <c r="J54" s="109"/>
      <c r="K54" s="109"/>
      <c r="L54" s="109"/>
      <c r="M54" s="109"/>
      <c r="N54" s="109"/>
      <c r="O54" s="109"/>
      <c r="P54" s="109"/>
      <c r="Q54" s="109"/>
      <c r="R54" s="110"/>
      <c r="S54" s="109"/>
      <c r="T54" s="111"/>
      <c r="U54" s="111"/>
    </row>
    <row r="55" spans="2:22" x14ac:dyDescent="0.25">
      <c r="C55" s="108"/>
      <c r="D55" s="108"/>
      <c r="E55" s="109"/>
      <c r="F55" s="109"/>
      <c r="G55" s="109"/>
      <c r="H55" s="109"/>
      <c r="I55" s="109"/>
      <c r="J55" s="109"/>
      <c r="K55" s="109"/>
      <c r="L55" s="109"/>
      <c r="M55" s="109"/>
      <c r="N55" s="109"/>
      <c r="O55" s="109"/>
      <c r="P55" s="109"/>
      <c r="Q55" s="109"/>
      <c r="R55" s="110"/>
      <c r="S55" s="109"/>
      <c r="T55" s="111"/>
      <c r="U55" s="111"/>
    </row>
    <row r="56" spans="2:22" x14ac:dyDescent="0.25">
      <c r="C56" s="108"/>
      <c r="D56" s="108"/>
      <c r="E56" s="109"/>
      <c r="F56" s="109"/>
      <c r="G56" s="109"/>
      <c r="H56" s="109"/>
      <c r="I56" s="109"/>
      <c r="J56" s="109"/>
      <c r="K56" s="109"/>
      <c r="L56" s="109"/>
      <c r="M56" s="109"/>
      <c r="N56" s="109"/>
      <c r="O56" s="109"/>
      <c r="P56" s="109"/>
      <c r="Q56" s="109"/>
      <c r="R56" s="110"/>
      <c r="S56" s="109"/>
      <c r="T56" s="111"/>
      <c r="U56" s="111"/>
    </row>
    <row r="57" spans="2:22" x14ac:dyDescent="0.25">
      <c r="C57" s="108"/>
      <c r="D57" s="108"/>
      <c r="E57" s="109"/>
      <c r="F57" s="109"/>
      <c r="G57" s="109"/>
      <c r="H57" s="109"/>
      <c r="I57" s="109"/>
      <c r="J57" s="109"/>
      <c r="K57" s="109"/>
      <c r="L57" s="109"/>
      <c r="M57" s="109"/>
      <c r="N57" s="109"/>
      <c r="O57" s="109"/>
      <c r="P57" s="109"/>
      <c r="Q57" s="109"/>
      <c r="R57" s="110"/>
      <c r="S57" s="109"/>
      <c r="T57" s="111"/>
      <c r="U57" s="111"/>
    </row>
    <row r="58" spans="2:22" x14ac:dyDescent="0.25">
      <c r="C58" s="108"/>
      <c r="D58" s="108"/>
      <c r="E58" s="109"/>
      <c r="F58" s="109"/>
      <c r="G58" s="109"/>
      <c r="H58" s="109"/>
      <c r="I58" s="109"/>
      <c r="J58" s="109"/>
      <c r="K58" s="109"/>
      <c r="L58" s="109"/>
      <c r="M58" s="109"/>
      <c r="N58" s="109"/>
      <c r="O58" s="109"/>
      <c r="P58" s="109"/>
      <c r="Q58" s="109"/>
      <c r="R58" s="110"/>
      <c r="S58" s="109"/>
      <c r="T58" s="111"/>
      <c r="U58" s="111"/>
    </row>
    <row r="59" spans="2:22" x14ac:dyDescent="0.25">
      <c r="C59" s="108"/>
      <c r="D59" s="108"/>
      <c r="E59" s="109"/>
      <c r="F59" s="109"/>
      <c r="G59" s="109"/>
      <c r="H59" s="109"/>
      <c r="I59" s="109"/>
      <c r="J59" s="109"/>
      <c r="K59" s="109"/>
      <c r="L59" s="109"/>
      <c r="M59" s="109"/>
      <c r="N59" s="109"/>
      <c r="O59" s="109"/>
      <c r="P59" s="109"/>
      <c r="Q59" s="109"/>
      <c r="R59" s="110"/>
      <c r="S59" s="109"/>
      <c r="T59" s="111"/>
      <c r="U59" s="111"/>
    </row>
    <row r="60" spans="2:22" x14ac:dyDescent="0.25">
      <c r="C60" s="108"/>
      <c r="D60" s="108"/>
      <c r="E60" s="109"/>
      <c r="F60" s="109"/>
      <c r="G60" s="109"/>
      <c r="H60" s="109"/>
      <c r="I60" s="109"/>
      <c r="J60" s="109"/>
      <c r="K60" s="109"/>
      <c r="L60" s="109"/>
      <c r="M60" s="109"/>
      <c r="N60" s="109"/>
      <c r="O60" s="109"/>
      <c r="P60" s="109"/>
      <c r="Q60" s="109"/>
      <c r="R60" s="110"/>
      <c r="S60" s="109"/>
      <c r="T60" s="111"/>
      <c r="U60" s="111"/>
    </row>
    <row r="61" spans="2:22" x14ac:dyDescent="0.25">
      <c r="C61" s="108"/>
      <c r="D61" s="108"/>
      <c r="E61" s="109"/>
      <c r="F61" s="109"/>
      <c r="G61" s="109"/>
      <c r="H61" s="109"/>
      <c r="I61" s="109"/>
      <c r="J61" s="109"/>
      <c r="K61" s="109"/>
      <c r="L61" s="109"/>
      <c r="M61" s="109"/>
      <c r="N61" s="109"/>
      <c r="O61" s="109"/>
      <c r="P61" s="109"/>
      <c r="Q61" s="109"/>
      <c r="R61" s="110"/>
      <c r="S61" s="109"/>
      <c r="T61" s="111"/>
      <c r="U61" s="111"/>
    </row>
    <row r="62" spans="2:22" x14ac:dyDescent="0.25">
      <c r="C62" s="108"/>
      <c r="D62" s="108"/>
      <c r="E62" s="109"/>
      <c r="F62" s="109"/>
      <c r="G62" s="109"/>
      <c r="H62" s="109"/>
      <c r="I62" s="109"/>
      <c r="J62" s="109"/>
      <c r="K62" s="109"/>
      <c r="L62" s="109"/>
      <c r="M62" s="109"/>
      <c r="N62" s="109"/>
      <c r="O62" s="109"/>
      <c r="P62" s="109"/>
      <c r="Q62" s="109"/>
      <c r="R62" s="110"/>
      <c r="S62" s="109"/>
      <c r="T62" s="111"/>
      <c r="U62" s="111"/>
    </row>
    <row r="63" spans="2:22" x14ac:dyDescent="0.25">
      <c r="C63" s="108"/>
      <c r="D63" s="108"/>
      <c r="E63" s="109"/>
      <c r="F63" s="109"/>
      <c r="G63" s="109"/>
      <c r="H63" s="109"/>
      <c r="I63" s="109"/>
      <c r="J63" s="109"/>
      <c r="K63" s="109"/>
      <c r="L63" s="109"/>
      <c r="M63" s="109"/>
      <c r="N63" s="109"/>
      <c r="O63" s="109"/>
      <c r="P63" s="109"/>
      <c r="Q63" s="109"/>
      <c r="R63" s="110"/>
      <c r="S63" s="109"/>
      <c r="T63" s="111"/>
      <c r="U63" s="111"/>
    </row>
    <row r="64" spans="2:22" x14ac:dyDescent="0.25">
      <c r="C64" s="108"/>
      <c r="D64" s="108"/>
      <c r="E64" s="109"/>
      <c r="F64" s="109"/>
      <c r="G64" s="109"/>
      <c r="H64" s="109"/>
      <c r="I64" s="109"/>
      <c r="J64" s="109"/>
      <c r="K64" s="109"/>
      <c r="L64" s="109"/>
      <c r="M64" s="109"/>
      <c r="N64" s="109"/>
      <c r="O64" s="109"/>
      <c r="P64" s="109"/>
      <c r="Q64" s="109"/>
      <c r="R64" s="110"/>
      <c r="S64" s="109"/>
      <c r="T64" s="111"/>
      <c r="U64" s="111"/>
    </row>
    <row r="65" spans="3:21" x14ac:dyDescent="0.25">
      <c r="C65" s="108"/>
      <c r="D65" s="108"/>
      <c r="E65" s="109"/>
      <c r="F65" s="109"/>
      <c r="G65" s="109"/>
      <c r="H65" s="109"/>
      <c r="I65" s="109"/>
      <c r="J65" s="109"/>
      <c r="K65" s="109"/>
      <c r="L65" s="109"/>
      <c r="M65" s="109"/>
      <c r="N65" s="109"/>
      <c r="O65" s="109"/>
      <c r="P65" s="109"/>
      <c r="Q65" s="109"/>
      <c r="R65" s="110"/>
      <c r="S65" s="109"/>
      <c r="T65" s="111"/>
      <c r="U65" s="111"/>
    </row>
    <row r="66" spans="3:21" x14ac:dyDescent="0.25">
      <c r="C66" s="108"/>
      <c r="D66" s="108"/>
      <c r="E66" s="109"/>
      <c r="F66" s="109"/>
      <c r="G66" s="109"/>
      <c r="H66" s="109"/>
      <c r="I66" s="109"/>
      <c r="J66" s="109"/>
      <c r="K66" s="109"/>
      <c r="L66" s="109"/>
      <c r="M66" s="109"/>
      <c r="N66" s="109"/>
      <c r="O66" s="109"/>
      <c r="P66" s="109"/>
      <c r="Q66" s="109"/>
      <c r="R66" s="110"/>
      <c r="S66" s="109"/>
      <c r="T66" s="111"/>
      <c r="U66" s="111"/>
    </row>
    <row r="67" spans="3:21" x14ac:dyDescent="0.25">
      <c r="C67" s="108"/>
      <c r="D67" s="108"/>
      <c r="E67" s="109"/>
      <c r="F67" s="109"/>
      <c r="G67" s="109"/>
      <c r="H67" s="109"/>
      <c r="I67" s="109"/>
      <c r="J67" s="109"/>
      <c r="K67" s="109"/>
      <c r="L67" s="109"/>
      <c r="M67" s="109"/>
      <c r="N67" s="109"/>
      <c r="O67" s="109"/>
      <c r="P67" s="109"/>
      <c r="Q67" s="109"/>
      <c r="R67" s="110"/>
      <c r="S67" s="109"/>
      <c r="T67" s="111"/>
      <c r="U67" s="111"/>
    </row>
    <row r="68" spans="3:21" x14ac:dyDescent="0.25">
      <c r="C68" s="108"/>
      <c r="D68" s="108"/>
      <c r="E68" s="109"/>
      <c r="F68" s="109"/>
      <c r="G68" s="109"/>
      <c r="H68" s="109"/>
      <c r="I68" s="109"/>
      <c r="J68" s="109"/>
      <c r="K68" s="109"/>
      <c r="L68" s="109"/>
      <c r="M68" s="109"/>
      <c r="N68" s="109"/>
      <c r="O68" s="109"/>
      <c r="P68" s="109"/>
      <c r="Q68" s="109"/>
      <c r="R68" s="110"/>
      <c r="S68" s="109"/>
      <c r="T68" s="111"/>
      <c r="U68" s="111"/>
    </row>
    <row r="69" spans="3:21" x14ac:dyDescent="0.25">
      <c r="C69" s="108"/>
      <c r="D69" s="108"/>
      <c r="E69" s="109"/>
      <c r="F69" s="109"/>
      <c r="G69" s="109"/>
      <c r="H69" s="109"/>
      <c r="I69" s="109"/>
      <c r="J69" s="109"/>
      <c r="K69" s="109"/>
      <c r="L69" s="109"/>
      <c r="M69" s="109"/>
      <c r="N69" s="109"/>
      <c r="O69" s="109"/>
      <c r="P69" s="109"/>
      <c r="Q69" s="109"/>
      <c r="R69" s="110"/>
      <c r="S69" s="109"/>
      <c r="T69" s="111"/>
      <c r="U69" s="111"/>
    </row>
    <row r="70" spans="3:21" x14ac:dyDescent="0.25">
      <c r="C70" s="108"/>
      <c r="D70" s="108"/>
      <c r="E70" s="109"/>
      <c r="F70" s="109"/>
      <c r="G70" s="109"/>
      <c r="H70" s="109"/>
      <c r="I70" s="109"/>
      <c r="J70" s="109"/>
      <c r="K70" s="109"/>
      <c r="L70" s="109"/>
      <c r="M70" s="109"/>
      <c r="N70" s="109"/>
      <c r="O70" s="109"/>
      <c r="P70" s="109"/>
      <c r="Q70" s="109"/>
      <c r="R70" s="110"/>
      <c r="S70" s="109"/>
      <c r="T70" s="111"/>
      <c r="U70" s="111"/>
    </row>
    <row r="71" spans="3:21" x14ac:dyDescent="0.25">
      <c r="C71" s="108"/>
      <c r="D71" s="108"/>
      <c r="E71" s="109"/>
      <c r="F71" s="109"/>
      <c r="G71" s="109"/>
      <c r="H71" s="109"/>
      <c r="I71" s="109"/>
      <c r="J71" s="109"/>
      <c r="K71" s="109"/>
      <c r="L71" s="109"/>
      <c r="M71" s="109"/>
      <c r="N71" s="109"/>
      <c r="O71" s="109"/>
      <c r="P71" s="109"/>
      <c r="Q71" s="109"/>
      <c r="R71" s="110"/>
      <c r="S71" s="109"/>
      <c r="T71" s="111"/>
      <c r="U71" s="111"/>
    </row>
    <row r="72" spans="3:21" x14ac:dyDescent="0.25">
      <c r="C72" s="108"/>
      <c r="D72" s="108"/>
      <c r="E72" s="109"/>
      <c r="F72" s="109"/>
      <c r="G72" s="109"/>
      <c r="H72" s="109"/>
      <c r="I72" s="109"/>
      <c r="J72" s="109"/>
      <c r="K72" s="109"/>
      <c r="L72" s="109"/>
      <c r="M72" s="109"/>
      <c r="N72" s="109"/>
      <c r="O72" s="109"/>
      <c r="P72" s="109"/>
      <c r="Q72" s="109"/>
      <c r="R72" s="110"/>
      <c r="S72" s="109"/>
      <c r="T72" s="111"/>
      <c r="U72" s="111"/>
    </row>
    <row r="73" spans="3:21" x14ac:dyDescent="0.25">
      <c r="C73" s="108"/>
      <c r="D73" s="108"/>
      <c r="E73" s="109"/>
      <c r="F73" s="109"/>
      <c r="G73" s="109"/>
      <c r="H73" s="109"/>
      <c r="I73" s="109"/>
      <c r="J73" s="109"/>
      <c r="K73" s="109"/>
      <c r="L73" s="109"/>
      <c r="M73" s="109"/>
      <c r="N73" s="109"/>
      <c r="O73" s="109"/>
      <c r="P73" s="109"/>
      <c r="Q73" s="109"/>
      <c r="R73" s="110"/>
      <c r="S73" s="109"/>
      <c r="T73" s="111"/>
      <c r="U73" s="111"/>
    </row>
    <row r="74" spans="3:21" x14ac:dyDescent="0.25">
      <c r="C74" s="108"/>
      <c r="D74" s="108"/>
      <c r="E74" s="109"/>
      <c r="F74" s="109"/>
      <c r="G74" s="109"/>
      <c r="H74" s="109"/>
      <c r="I74" s="109"/>
      <c r="J74" s="109"/>
      <c r="K74" s="109"/>
      <c r="L74" s="109"/>
      <c r="M74" s="109"/>
      <c r="N74" s="109"/>
      <c r="O74" s="109"/>
      <c r="P74" s="109"/>
      <c r="Q74" s="109"/>
      <c r="R74" s="110"/>
      <c r="S74" s="109"/>
      <c r="T74" s="111"/>
      <c r="U74" s="111"/>
    </row>
    <row r="75" spans="3:21" x14ac:dyDescent="0.25">
      <c r="C75" s="108"/>
      <c r="D75" s="108"/>
      <c r="E75" s="109"/>
      <c r="F75" s="109"/>
      <c r="G75" s="109"/>
      <c r="H75" s="109"/>
      <c r="I75" s="109"/>
      <c r="J75" s="109"/>
      <c r="K75" s="109"/>
      <c r="L75" s="109"/>
      <c r="M75" s="109"/>
      <c r="N75" s="109"/>
      <c r="O75" s="109"/>
      <c r="P75" s="109"/>
      <c r="Q75" s="109"/>
      <c r="R75" s="110"/>
      <c r="S75" s="109"/>
      <c r="T75" s="111"/>
      <c r="U75" s="111"/>
    </row>
    <row r="76" spans="3:21" x14ac:dyDescent="0.25">
      <c r="C76" s="108"/>
      <c r="D76" s="108"/>
      <c r="E76" s="109"/>
      <c r="F76" s="109"/>
      <c r="G76" s="109"/>
      <c r="H76" s="109"/>
      <c r="I76" s="109"/>
      <c r="J76" s="109"/>
      <c r="K76" s="109"/>
      <c r="L76" s="109"/>
      <c r="M76" s="109"/>
      <c r="N76" s="109"/>
      <c r="O76" s="109"/>
      <c r="P76" s="109"/>
      <c r="Q76" s="109"/>
      <c r="R76" s="110"/>
      <c r="S76" s="109"/>
      <c r="T76" s="111"/>
      <c r="U76" s="111"/>
    </row>
    <row r="77" spans="3:21" x14ac:dyDescent="0.25">
      <c r="C77" s="108"/>
      <c r="D77" s="108"/>
      <c r="E77" s="109"/>
      <c r="F77" s="109"/>
      <c r="G77" s="109"/>
      <c r="H77" s="109"/>
      <c r="I77" s="109"/>
      <c r="J77" s="109"/>
      <c r="K77" s="109"/>
      <c r="L77" s="109"/>
      <c r="M77" s="109"/>
      <c r="N77" s="109"/>
      <c r="O77" s="109"/>
      <c r="P77" s="109"/>
      <c r="Q77" s="109"/>
      <c r="R77" s="110"/>
      <c r="S77" s="109"/>
      <c r="T77" s="111"/>
      <c r="U77" s="111"/>
    </row>
    <row r="78" spans="3:21" x14ac:dyDescent="0.25">
      <c r="C78" s="108"/>
      <c r="D78" s="108"/>
      <c r="E78" s="109"/>
      <c r="F78" s="109"/>
      <c r="G78" s="109"/>
      <c r="H78" s="109"/>
      <c r="I78" s="109"/>
      <c r="J78" s="109"/>
      <c r="K78" s="109"/>
      <c r="L78" s="109"/>
      <c r="M78" s="109"/>
      <c r="N78" s="109"/>
      <c r="O78" s="109"/>
      <c r="P78" s="109"/>
      <c r="Q78" s="109"/>
      <c r="R78" s="110"/>
      <c r="S78" s="109"/>
      <c r="T78" s="111"/>
      <c r="U78" s="111"/>
    </row>
    <row r="79" spans="3:21" x14ac:dyDescent="0.25">
      <c r="C79" s="108"/>
      <c r="D79" s="108"/>
      <c r="E79" s="109"/>
      <c r="F79" s="109"/>
      <c r="G79" s="109"/>
      <c r="H79" s="109"/>
      <c r="I79" s="109"/>
      <c r="J79" s="109"/>
      <c r="K79" s="109"/>
      <c r="L79" s="109"/>
      <c r="M79" s="109"/>
      <c r="N79" s="109"/>
      <c r="O79" s="109"/>
      <c r="P79" s="109"/>
      <c r="Q79" s="109"/>
      <c r="R79" s="110"/>
      <c r="S79" s="109"/>
      <c r="T79" s="111"/>
      <c r="U79" s="111"/>
    </row>
    <row r="80" spans="3:21" x14ac:dyDescent="0.25">
      <c r="C80" s="108"/>
      <c r="D80" s="108"/>
      <c r="E80" s="109"/>
      <c r="F80" s="109"/>
      <c r="G80" s="109"/>
      <c r="H80" s="109"/>
      <c r="I80" s="109"/>
      <c r="J80" s="109"/>
      <c r="K80" s="109"/>
      <c r="L80" s="109"/>
      <c r="M80" s="109"/>
      <c r="N80" s="109"/>
      <c r="O80" s="109"/>
      <c r="P80" s="109"/>
      <c r="Q80" s="109"/>
      <c r="R80" s="110"/>
      <c r="S80" s="109"/>
      <c r="T80" s="111"/>
      <c r="U80" s="111"/>
    </row>
    <row r="81" spans="3:21" x14ac:dyDescent="0.25">
      <c r="C81" s="108"/>
      <c r="D81" s="108"/>
      <c r="E81" s="109"/>
      <c r="F81" s="109"/>
      <c r="G81" s="109"/>
      <c r="H81" s="109"/>
      <c r="I81" s="109"/>
      <c r="J81" s="109"/>
      <c r="K81" s="109"/>
      <c r="L81" s="109"/>
      <c r="M81" s="109"/>
      <c r="N81" s="109"/>
      <c r="O81" s="109"/>
      <c r="P81" s="109"/>
      <c r="Q81" s="109"/>
      <c r="R81" s="110"/>
      <c r="S81" s="109"/>
      <c r="T81" s="111"/>
      <c r="U81" s="111"/>
    </row>
    <row r="82" spans="3:21" x14ac:dyDescent="0.25">
      <c r="C82" s="108"/>
      <c r="D82" s="108"/>
      <c r="E82" s="109"/>
      <c r="F82" s="109"/>
      <c r="G82" s="109"/>
      <c r="H82" s="109"/>
      <c r="I82" s="109"/>
      <c r="J82" s="109"/>
      <c r="K82" s="109"/>
      <c r="L82" s="109"/>
      <c r="M82" s="109"/>
      <c r="N82" s="109"/>
      <c r="O82" s="109"/>
      <c r="P82" s="109"/>
      <c r="Q82" s="109"/>
      <c r="R82" s="110"/>
      <c r="S82" s="109"/>
      <c r="T82" s="111"/>
      <c r="U82" s="111"/>
    </row>
    <row r="83" spans="3:21" x14ac:dyDescent="0.25">
      <c r="C83" s="108"/>
      <c r="D83" s="108"/>
      <c r="E83" s="109"/>
      <c r="F83" s="109"/>
      <c r="G83" s="109"/>
      <c r="H83" s="109"/>
      <c r="I83" s="109"/>
      <c r="J83" s="109"/>
      <c r="K83" s="109"/>
      <c r="L83" s="109"/>
      <c r="M83" s="109"/>
      <c r="N83" s="109"/>
      <c r="O83" s="109"/>
      <c r="P83" s="109"/>
      <c r="Q83" s="109"/>
      <c r="R83" s="110"/>
      <c r="S83" s="109"/>
      <c r="T83" s="111"/>
      <c r="U83" s="111"/>
    </row>
    <row r="84" spans="3:21" x14ac:dyDescent="0.25">
      <c r="C84" s="108"/>
      <c r="D84" s="108"/>
      <c r="E84" s="109"/>
      <c r="F84" s="109"/>
      <c r="G84" s="109"/>
      <c r="H84" s="109"/>
      <c r="I84" s="109"/>
      <c r="J84" s="109"/>
      <c r="K84" s="109"/>
      <c r="L84" s="109"/>
      <c r="M84" s="109"/>
      <c r="N84" s="109"/>
      <c r="O84" s="109"/>
      <c r="P84" s="109"/>
      <c r="Q84" s="109"/>
      <c r="R84" s="110"/>
      <c r="S84" s="109"/>
      <c r="T84" s="111"/>
      <c r="U84" s="111"/>
    </row>
    <row r="85" spans="3:21" x14ac:dyDescent="0.25">
      <c r="C85" s="108"/>
      <c r="D85" s="108"/>
      <c r="E85" s="109"/>
      <c r="F85" s="109"/>
      <c r="G85" s="109"/>
      <c r="H85" s="109"/>
      <c r="I85" s="109"/>
      <c r="J85" s="109"/>
      <c r="K85" s="109"/>
      <c r="L85" s="109"/>
      <c r="M85" s="109"/>
      <c r="N85" s="109"/>
      <c r="O85" s="109"/>
      <c r="P85" s="109"/>
      <c r="Q85" s="109"/>
      <c r="R85" s="110"/>
      <c r="S85" s="109"/>
      <c r="T85" s="111"/>
      <c r="U85" s="111"/>
    </row>
    <row r="86" spans="3:21" x14ac:dyDescent="0.25">
      <c r="C86" s="108"/>
      <c r="D86" s="108"/>
      <c r="E86" s="109"/>
      <c r="F86" s="109"/>
      <c r="G86" s="109"/>
      <c r="H86" s="109"/>
      <c r="I86" s="109"/>
      <c r="J86" s="109"/>
      <c r="K86" s="109"/>
      <c r="L86" s="109"/>
      <c r="M86" s="109"/>
      <c r="N86" s="109"/>
      <c r="O86" s="109"/>
      <c r="P86" s="109"/>
      <c r="Q86" s="109"/>
      <c r="R86" s="110"/>
      <c r="S86" s="109"/>
      <c r="T86" s="111"/>
      <c r="U86" s="111"/>
    </row>
    <row r="87" spans="3:21" x14ac:dyDescent="0.25">
      <c r="C87" s="108"/>
      <c r="D87" s="108"/>
      <c r="E87" s="109"/>
      <c r="F87" s="109"/>
      <c r="G87" s="109"/>
      <c r="H87" s="109"/>
      <c r="I87" s="109"/>
      <c r="J87" s="109"/>
      <c r="K87" s="109"/>
      <c r="L87" s="109"/>
      <c r="M87" s="109"/>
      <c r="N87" s="109"/>
      <c r="O87" s="109"/>
      <c r="P87" s="109"/>
      <c r="Q87" s="109"/>
      <c r="R87" s="110"/>
      <c r="S87" s="109"/>
      <c r="T87" s="111"/>
      <c r="U87" s="111"/>
    </row>
    <row r="88" spans="3:21" x14ac:dyDescent="0.25">
      <c r="C88" s="108"/>
      <c r="D88" s="108"/>
      <c r="E88" s="109"/>
      <c r="F88" s="109"/>
      <c r="G88" s="109"/>
      <c r="H88" s="109"/>
      <c r="I88" s="109"/>
      <c r="J88" s="109"/>
      <c r="K88" s="109"/>
      <c r="L88" s="109"/>
      <c r="M88" s="109"/>
      <c r="N88" s="109"/>
      <c r="O88" s="109"/>
      <c r="P88" s="109"/>
      <c r="Q88" s="109"/>
      <c r="R88" s="110"/>
      <c r="S88" s="109"/>
      <c r="T88" s="111"/>
      <c r="U88" s="111"/>
    </row>
    <row r="89" spans="3:21" x14ac:dyDescent="0.25">
      <c r="C89" s="108"/>
      <c r="D89" s="108"/>
      <c r="E89" s="109"/>
      <c r="F89" s="109"/>
      <c r="G89" s="109"/>
      <c r="H89" s="109"/>
      <c r="I89" s="109"/>
      <c r="J89" s="109"/>
      <c r="K89" s="109"/>
      <c r="L89" s="109"/>
      <c r="M89" s="109"/>
      <c r="N89" s="109"/>
      <c r="O89" s="109"/>
      <c r="P89" s="109"/>
      <c r="Q89" s="109"/>
      <c r="R89" s="110"/>
      <c r="S89" s="109"/>
      <c r="T89" s="111"/>
      <c r="U89" s="111"/>
    </row>
    <row r="90" spans="3:21" x14ac:dyDescent="0.25">
      <c r="C90" s="108"/>
      <c r="D90" s="108"/>
      <c r="E90" s="109"/>
      <c r="F90" s="109"/>
      <c r="G90" s="109"/>
      <c r="H90" s="109"/>
      <c r="I90" s="109"/>
      <c r="J90" s="109"/>
      <c r="K90" s="109"/>
      <c r="L90" s="109"/>
      <c r="M90" s="109"/>
      <c r="N90" s="109"/>
      <c r="O90" s="109"/>
      <c r="P90" s="109"/>
      <c r="Q90" s="109"/>
      <c r="R90" s="110"/>
      <c r="S90" s="109"/>
      <c r="T90" s="111"/>
      <c r="U90" s="111"/>
    </row>
    <row r="91" spans="3:21" x14ac:dyDescent="0.25">
      <c r="C91" s="108"/>
      <c r="D91" s="108"/>
      <c r="E91" s="109"/>
      <c r="F91" s="109"/>
      <c r="G91" s="109"/>
      <c r="H91" s="109"/>
      <c r="I91" s="109"/>
      <c r="J91" s="109"/>
      <c r="K91" s="109"/>
      <c r="L91" s="109"/>
      <c r="M91" s="109"/>
      <c r="N91" s="109"/>
      <c r="O91" s="109"/>
      <c r="P91" s="109"/>
      <c r="Q91" s="109"/>
      <c r="R91" s="110"/>
      <c r="S91" s="109"/>
      <c r="T91" s="111"/>
      <c r="U91" s="111"/>
    </row>
    <row r="92" spans="3:21" x14ac:dyDescent="0.25">
      <c r="C92" s="108"/>
      <c r="D92" s="108"/>
      <c r="E92" s="109"/>
      <c r="F92" s="109"/>
      <c r="G92" s="109"/>
      <c r="H92" s="109"/>
      <c r="I92" s="109"/>
      <c r="J92" s="109"/>
      <c r="K92" s="109"/>
      <c r="L92" s="109"/>
      <c r="M92" s="109"/>
      <c r="N92" s="109"/>
      <c r="O92" s="109"/>
      <c r="P92" s="109"/>
      <c r="Q92" s="109"/>
      <c r="R92" s="110"/>
      <c r="S92" s="109"/>
      <c r="T92" s="111"/>
      <c r="U92" s="111"/>
    </row>
    <row r="93" spans="3:21" x14ac:dyDescent="0.25">
      <c r="C93" s="108"/>
      <c r="D93" s="108"/>
      <c r="E93" s="109"/>
      <c r="F93" s="109"/>
      <c r="G93" s="109"/>
      <c r="H93" s="109"/>
      <c r="I93" s="109"/>
      <c r="J93" s="109"/>
      <c r="K93" s="109"/>
      <c r="L93" s="109"/>
      <c r="M93" s="109"/>
      <c r="N93" s="109"/>
      <c r="O93" s="109"/>
      <c r="P93" s="109"/>
      <c r="Q93" s="109"/>
      <c r="R93" s="110"/>
      <c r="S93" s="109"/>
      <c r="T93" s="111"/>
      <c r="U93" s="111"/>
    </row>
    <row r="94" spans="3:21" x14ac:dyDescent="0.25">
      <c r="C94" s="108"/>
      <c r="D94" s="108"/>
      <c r="E94" s="109"/>
      <c r="F94" s="109"/>
      <c r="G94" s="109"/>
      <c r="H94" s="109"/>
      <c r="I94" s="109"/>
      <c r="J94" s="109"/>
      <c r="K94" s="109"/>
      <c r="L94" s="109"/>
      <c r="M94" s="109"/>
      <c r="N94" s="109"/>
      <c r="O94" s="109"/>
      <c r="P94" s="109"/>
      <c r="Q94" s="109"/>
      <c r="R94" s="110"/>
      <c r="S94" s="109"/>
      <c r="T94" s="111"/>
      <c r="U94" s="111"/>
    </row>
    <row r="95" spans="3:21" x14ac:dyDescent="0.25">
      <c r="C95" s="108"/>
      <c r="D95" s="108"/>
      <c r="E95" s="109"/>
      <c r="F95" s="109"/>
      <c r="G95" s="109"/>
      <c r="H95" s="109"/>
      <c r="I95" s="109"/>
      <c r="J95" s="109"/>
      <c r="K95" s="109"/>
      <c r="L95" s="109"/>
      <c r="M95" s="109"/>
      <c r="N95" s="109"/>
      <c r="O95" s="109"/>
      <c r="P95" s="109"/>
      <c r="Q95" s="109"/>
      <c r="R95" s="110"/>
      <c r="S95" s="109"/>
      <c r="T95" s="111"/>
      <c r="U95" s="111"/>
    </row>
    <row r="96" spans="3:21" x14ac:dyDescent="0.25">
      <c r="C96" s="108"/>
      <c r="D96" s="108"/>
      <c r="E96" s="109"/>
      <c r="F96" s="109"/>
      <c r="G96" s="109"/>
      <c r="H96" s="109"/>
      <c r="I96" s="109"/>
      <c r="J96" s="109"/>
      <c r="K96" s="109"/>
      <c r="L96" s="109"/>
      <c r="M96" s="109"/>
      <c r="N96" s="109"/>
      <c r="O96" s="109"/>
      <c r="P96" s="109"/>
      <c r="Q96" s="109"/>
      <c r="R96" s="110"/>
      <c r="S96" s="109"/>
      <c r="T96" s="111"/>
      <c r="U96" s="111"/>
    </row>
    <row r="97" spans="3:21" x14ac:dyDescent="0.25">
      <c r="C97" s="108"/>
      <c r="D97" s="108"/>
      <c r="E97" s="109"/>
      <c r="F97" s="109"/>
      <c r="G97" s="109"/>
      <c r="H97" s="109"/>
      <c r="I97" s="109"/>
      <c r="J97" s="109"/>
      <c r="K97" s="109"/>
      <c r="L97" s="109"/>
      <c r="M97" s="109"/>
      <c r="N97" s="109"/>
      <c r="O97" s="109"/>
      <c r="P97" s="109"/>
      <c r="Q97" s="109"/>
      <c r="R97" s="110"/>
      <c r="S97" s="109"/>
      <c r="T97" s="111"/>
      <c r="U97" s="111"/>
    </row>
    <row r="98" spans="3:21" x14ac:dyDescent="0.25">
      <c r="C98" s="108"/>
      <c r="D98" s="108"/>
      <c r="E98" s="109"/>
      <c r="F98" s="109"/>
      <c r="G98" s="109"/>
      <c r="H98" s="109"/>
      <c r="I98" s="109"/>
      <c r="J98" s="109"/>
      <c r="K98" s="109"/>
      <c r="L98" s="109"/>
      <c r="M98" s="109"/>
      <c r="N98" s="109"/>
      <c r="O98" s="109"/>
      <c r="P98" s="109"/>
      <c r="Q98" s="109"/>
      <c r="R98" s="110"/>
      <c r="S98" s="109"/>
      <c r="T98" s="111"/>
      <c r="U98" s="111"/>
    </row>
    <row r="99" spans="3:21" x14ac:dyDescent="0.25">
      <c r="C99" s="108"/>
      <c r="D99" s="108"/>
      <c r="E99" s="109"/>
      <c r="F99" s="109"/>
      <c r="G99" s="109"/>
      <c r="H99" s="109"/>
      <c r="I99" s="109"/>
      <c r="J99" s="109"/>
      <c r="K99" s="109"/>
      <c r="L99" s="109"/>
      <c r="M99" s="109"/>
      <c r="N99" s="109"/>
      <c r="O99" s="109"/>
      <c r="P99" s="109"/>
      <c r="Q99" s="109"/>
      <c r="R99" s="110"/>
      <c r="S99" s="109"/>
      <c r="T99" s="111"/>
      <c r="U99" s="111"/>
    </row>
    <row r="100" spans="3:21" x14ac:dyDescent="0.25">
      <c r="C100" s="108"/>
      <c r="D100" s="108"/>
      <c r="E100" s="109"/>
      <c r="F100" s="109"/>
      <c r="G100" s="109"/>
      <c r="H100" s="109"/>
      <c r="I100" s="109"/>
      <c r="J100" s="109"/>
      <c r="K100" s="109"/>
      <c r="L100" s="109"/>
      <c r="M100" s="109"/>
      <c r="N100" s="109"/>
      <c r="O100" s="109"/>
      <c r="P100" s="109"/>
      <c r="Q100" s="109"/>
      <c r="R100" s="110"/>
      <c r="S100" s="109"/>
      <c r="T100" s="111"/>
      <c r="U100" s="111"/>
    </row>
    <row r="101" spans="3:21" x14ac:dyDescent="0.25">
      <c r="C101" s="108"/>
      <c r="D101" s="108"/>
      <c r="E101" s="109"/>
      <c r="F101" s="109"/>
      <c r="G101" s="109"/>
      <c r="H101" s="109"/>
      <c r="I101" s="109"/>
      <c r="J101" s="109"/>
      <c r="K101" s="109"/>
      <c r="L101" s="109"/>
      <c r="M101" s="109"/>
      <c r="N101" s="109"/>
      <c r="O101" s="109"/>
      <c r="P101" s="109"/>
      <c r="Q101" s="109"/>
      <c r="R101" s="110"/>
      <c r="S101" s="109"/>
      <c r="T101" s="111"/>
      <c r="U101" s="111"/>
    </row>
    <row r="102" spans="3:21" x14ac:dyDescent="0.25">
      <c r="C102" s="108"/>
      <c r="D102" s="108"/>
      <c r="E102" s="109"/>
      <c r="F102" s="109"/>
      <c r="G102" s="109"/>
      <c r="H102" s="109"/>
      <c r="I102" s="109"/>
      <c r="J102" s="109"/>
      <c r="K102" s="109"/>
      <c r="L102" s="109"/>
      <c r="M102" s="109"/>
      <c r="N102" s="109"/>
      <c r="O102" s="109"/>
      <c r="P102" s="109"/>
      <c r="Q102" s="109"/>
      <c r="R102" s="110"/>
      <c r="S102" s="109"/>
      <c r="T102" s="111"/>
      <c r="U102" s="111"/>
    </row>
    <row r="103" spans="3:21" x14ac:dyDescent="0.25">
      <c r="C103" s="108"/>
      <c r="D103" s="108"/>
      <c r="E103" s="109"/>
      <c r="F103" s="109"/>
      <c r="G103" s="109"/>
      <c r="H103" s="109"/>
      <c r="I103" s="109"/>
      <c r="J103" s="109"/>
      <c r="K103" s="109"/>
      <c r="L103" s="109"/>
      <c r="M103" s="109"/>
      <c r="N103" s="109"/>
      <c r="O103" s="109"/>
      <c r="P103" s="109"/>
      <c r="Q103" s="109"/>
      <c r="R103" s="110"/>
      <c r="S103" s="109"/>
      <c r="T103" s="111"/>
      <c r="U103" s="111"/>
    </row>
    <row r="104" spans="3:21" x14ac:dyDescent="0.25">
      <c r="C104" s="108"/>
      <c r="D104" s="108"/>
      <c r="E104" s="109"/>
      <c r="F104" s="109"/>
      <c r="G104" s="109"/>
      <c r="H104" s="109"/>
      <c r="I104" s="109"/>
      <c r="J104" s="109"/>
      <c r="K104" s="109"/>
      <c r="L104" s="109"/>
      <c r="M104" s="109"/>
      <c r="N104" s="109"/>
      <c r="O104" s="109"/>
      <c r="P104" s="109"/>
      <c r="Q104" s="109"/>
      <c r="R104" s="110"/>
      <c r="S104" s="109"/>
      <c r="T104" s="111"/>
      <c r="U104" s="111"/>
    </row>
    <row r="105" spans="3:21" x14ac:dyDescent="0.25">
      <c r="C105" s="108"/>
      <c r="D105" s="108"/>
      <c r="E105" s="109"/>
      <c r="F105" s="109"/>
      <c r="G105" s="109"/>
      <c r="H105" s="109"/>
      <c r="I105" s="109"/>
      <c r="J105" s="109"/>
      <c r="K105" s="109"/>
      <c r="L105" s="109"/>
      <c r="M105" s="109"/>
      <c r="N105" s="109"/>
      <c r="O105" s="109"/>
      <c r="P105" s="109"/>
      <c r="Q105" s="109"/>
      <c r="R105" s="110"/>
      <c r="S105" s="109"/>
      <c r="T105" s="111"/>
      <c r="U105" s="111"/>
    </row>
  </sheetData>
  <mergeCells count="3">
    <mergeCell ref="E1:K2"/>
    <mergeCell ref="M5:N5"/>
    <mergeCell ref="T5:AA5"/>
  </mergeCells>
  <pageMargins left="0.7" right="0.7" top="0.75" bottom="0.75" header="0.3" footer="0.3"/>
  <pageSetup paperSize="17"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53CF-9EBD-40AA-A918-1A36D658631A}">
  <sheetPr>
    <tabColor theme="6" tint="0.59999389629810485"/>
  </sheetPr>
  <dimension ref="A1:S58"/>
  <sheetViews>
    <sheetView zoomScale="106" zoomScaleNormal="106" workbookViewId="0">
      <selection activeCell="B7" sqref="B7"/>
    </sheetView>
  </sheetViews>
  <sheetFormatPr defaultRowHeight="15" x14ac:dyDescent="0.25"/>
  <cols>
    <col min="1" max="1" width="6" customWidth="1"/>
    <col min="2" max="2" width="81.42578125" customWidth="1"/>
  </cols>
  <sheetData>
    <row r="1" spans="1:4" x14ac:dyDescent="0.25">
      <c r="A1" s="2" t="s">
        <v>0</v>
      </c>
      <c r="B1" s="2"/>
      <c r="C1" s="3"/>
      <c r="D1" s="3"/>
    </row>
    <row r="2" spans="1:4" x14ac:dyDescent="0.25">
      <c r="A2" s="2" t="s">
        <v>70</v>
      </c>
      <c r="B2" s="2"/>
      <c r="C2" s="3"/>
      <c r="D2" s="3"/>
    </row>
    <row r="3" spans="1:4" x14ac:dyDescent="0.25">
      <c r="A3" s="2" t="s">
        <v>153</v>
      </c>
      <c r="B3" s="2"/>
      <c r="C3" s="3"/>
      <c r="D3" s="3"/>
    </row>
    <row r="5" spans="1:4" x14ac:dyDescent="0.25">
      <c r="A5" s="2" t="s">
        <v>69</v>
      </c>
      <c r="B5" s="2"/>
      <c r="C5" s="46"/>
    </row>
    <row r="6" spans="1:4" x14ac:dyDescent="0.25">
      <c r="A6" s="2"/>
      <c r="B6" s="2"/>
      <c r="C6" s="46"/>
    </row>
    <row r="7" spans="1:4" s="35" customFormat="1" ht="105" x14ac:dyDescent="0.25">
      <c r="A7" s="200" t="s">
        <v>4</v>
      </c>
      <c r="B7" s="35" t="s">
        <v>253</v>
      </c>
      <c r="C7" s="46"/>
    </row>
    <row r="8" spans="1:4" s="35" customFormat="1" x14ac:dyDescent="0.25">
      <c r="A8" s="200"/>
      <c r="C8" s="46"/>
    </row>
    <row r="9" spans="1:4" s="35" customFormat="1" x14ac:dyDescent="0.25">
      <c r="A9" s="200" t="s">
        <v>5</v>
      </c>
      <c r="B9" s="35" t="s">
        <v>53</v>
      </c>
    </row>
    <row r="10" spans="1:4" s="35" customFormat="1" x14ac:dyDescent="0.25">
      <c r="A10" s="200"/>
    </row>
    <row r="11" spans="1:4" s="35" customFormat="1" ht="30" x14ac:dyDescent="0.25">
      <c r="B11" s="35" t="s">
        <v>79</v>
      </c>
    </row>
    <row r="12" spans="1:4" s="35" customFormat="1" x14ac:dyDescent="0.25"/>
    <row r="13" spans="1:4" s="35" customFormat="1" ht="30" x14ac:dyDescent="0.25">
      <c r="B13" s="35" t="s">
        <v>80</v>
      </c>
    </row>
    <row r="14" spans="1:4" s="35" customFormat="1" x14ac:dyDescent="0.25"/>
    <row r="15" spans="1:4" s="35" customFormat="1" x14ac:dyDescent="0.25">
      <c r="A15" s="200" t="s">
        <v>6</v>
      </c>
      <c r="B15" s="35" t="s">
        <v>54</v>
      </c>
    </row>
    <row r="16" spans="1:4" s="35" customFormat="1" x14ac:dyDescent="0.25">
      <c r="A16" s="200"/>
    </row>
    <row r="17" spans="1:19" s="35" customFormat="1" ht="59.25" customHeight="1" x14ac:dyDescent="0.25">
      <c r="B17" s="35" t="s">
        <v>207</v>
      </c>
      <c r="C17" s="46"/>
    </row>
    <row r="18" spans="1:19" s="35" customFormat="1" x14ac:dyDescent="0.25">
      <c r="C18" s="46"/>
    </row>
    <row r="19" spans="1:19" s="35" customFormat="1" ht="44.25" customHeight="1" x14ac:dyDescent="0.25">
      <c r="B19" s="35" t="s">
        <v>188</v>
      </c>
      <c r="C19" s="46"/>
    </row>
    <row r="20" spans="1:19" s="35" customFormat="1" x14ac:dyDescent="0.25">
      <c r="C20" s="46"/>
    </row>
    <row r="21" spans="1:19" s="35" customFormat="1" ht="45" x14ac:dyDescent="0.25">
      <c r="B21" s="35" t="s">
        <v>78</v>
      </c>
    </row>
    <row r="22" spans="1:19" s="35" customFormat="1" x14ac:dyDescent="0.25"/>
    <row r="23" spans="1:19" s="35" customFormat="1" ht="90" customHeight="1" x14ac:dyDescent="0.25">
      <c r="A23" s="200" t="s">
        <v>75</v>
      </c>
      <c r="B23" s="35" t="s">
        <v>250</v>
      </c>
      <c r="C23"/>
      <c r="S23" s="60"/>
    </row>
    <row r="24" spans="1:19" s="35" customFormat="1" x14ac:dyDescent="0.25">
      <c r="A24" s="200"/>
      <c r="C24"/>
      <c r="S24" s="60"/>
    </row>
    <row r="25" spans="1:19" s="35" customFormat="1" ht="45" x14ac:dyDescent="0.25">
      <c r="A25" s="200" t="s">
        <v>34</v>
      </c>
      <c r="B25" s="35" t="s">
        <v>189</v>
      </c>
    </row>
    <row r="26" spans="1:19" s="35" customFormat="1" x14ac:dyDescent="0.25"/>
    <row r="27" spans="1:19" s="35" customFormat="1" x14ac:dyDescent="0.25"/>
    <row r="28" spans="1:19" s="35" customFormat="1" x14ac:dyDescent="0.25"/>
    <row r="29" spans="1:19" s="35" customFormat="1" x14ac:dyDescent="0.25"/>
    <row r="30" spans="1:19" s="35" customFormat="1" x14ac:dyDescent="0.25"/>
    <row r="31" spans="1:19" s="35" customFormat="1" x14ac:dyDescent="0.25"/>
    <row r="32" spans="1:19" s="35" customFormat="1" x14ac:dyDescent="0.25"/>
    <row r="33" s="35" customFormat="1" x14ac:dyDescent="0.25"/>
    <row r="34" s="35" customFormat="1" x14ac:dyDescent="0.25"/>
    <row r="35" s="35" customFormat="1" x14ac:dyDescent="0.25"/>
    <row r="36" s="35" customFormat="1" x14ac:dyDescent="0.25"/>
    <row r="37" s="35" customFormat="1" x14ac:dyDescent="0.25"/>
    <row r="38" s="35" customFormat="1" x14ac:dyDescent="0.25"/>
    <row r="39" s="35" customFormat="1" x14ac:dyDescent="0.25"/>
    <row r="40" s="35" customFormat="1" x14ac:dyDescent="0.25"/>
    <row r="41" s="35" customFormat="1" x14ac:dyDescent="0.25"/>
    <row r="42" s="35" customFormat="1" x14ac:dyDescent="0.25"/>
    <row r="43" s="35" customFormat="1" x14ac:dyDescent="0.25"/>
    <row r="44" s="35" customFormat="1" x14ac:dyDescent="0.25"/>
    <row r="45" s="35" customFormat="1" x14ac:dyDescent="0.25"/>
    <row r="46" s="35" customFormat="1" x14ac:dyDescent="0.25"/>
    <row r="47" s="35" customFormat="1" x14ac:dyDescent="0.25"/>
    <row r="48"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sheetData>
  <pageMargins left="0.7" right="0.7" top="0.75" bottom="0.2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7366-66A7-44D1-B453-F93035EEB511}">
  <sheetPr>
    <tabColor rgb="FFFFFF00"/>
    <pageSetUpPr fitToPage="1"/>
  </sheetPr>
  <dimension ref="A1:T37"/>
  <sheetViews>
    <sheetView zoomScaleNormal="100" workbookViewId="0">
      <pane ySplit="7" topLeftCell="A8" activePane="bottomLeft" state="frozen"/>
      <selection pane="bottomLeft" activeCell="T19" sqref="T19"/>
    </sheetView>
  </sheetViews>
  <sheetFormatPr defaultRowHeight="15" x14ac:dyDescent="0.25"/>
  <cols>
    <col min="1" max="1" width="2.85546875" customWidth="1"/>
    <col min="2" max="2" width="25.85546875" customWidth="1"/>
    <col min="3" max="3" width="10.5703125" customWidth="1"/>
    <col min="4" max="4" width="9.85546875" customWidth="1"/>
    <col min="5" max="5" width="10.140625" customWidth="1"/>
    <col min="6" max="6" width="10.42578125" bestFit="1" customWidth="1"/>
    <col min="7" max="7" width="13.7109375" customWidth="1"/>
    <col min="8" max="8" width="17.7109375" style="18" customWidth="1"/>
    <col min="9" max="9" width="2.28515625" customWidth="1"/>
    <col min="10" max="10" width="15" style="73" customWidth="1"/>
    <col min="11" max="11" width="1.7109375" customWidth="1"/>
    <col min="12" max="12" width="14.42578125" style="18" customWidth="1"/>
  </cols>
  <sheetData>
    <row r="1" spans="1:20" x14ac:dyDescent="0.25">
      <c r="A1" s="2" t="s">
        <v>9</v>
      </c>
      <c r="B1" s="3"/>
      <c r="C1" s="3"/>
    </row>
    <row r="2" spans="1:20" x14ac:dyDescent="0.25">
      <c r="A2" s="2" t="s">
        <v>76</v>
      </c>
      <c r="B2" s="3"/>
      <c r="C2" s="3"/>
    </row>
    <row r="3" spans="1:20" x14ac:dyDescent="0.25">
      <c r="A3" s="2" t="s">
        <v>153</v>
      </c>
      <c r="B3" s="3"/>
      <c r="C3" s="3"/>
    </row>
    <row r="4" spans="1:20" x14ac:dyDescent="0.25">
      <c r="A4" s="2"/>
      <c r="B4" s="3"/>
      <c r="C4" s="3"/>
    </row>
    <row r="5" spans="1:20" x14ac:dyDescent="0.25">
      <c r="A5" s="2"/>
      <c r="B5" s="3"/>
      <c r="C5" s="3"/>
    </row>
    <row r="6" spans="1:20" x14ac:dyDescent="0.25">
      <c r="A6" s="2"/>
      <c r="B6" s="3"/>
      <c r="C6" s="234" t="s">
        <v>59</v>
      </c>
      <c r="D6" s="235"/>
      <c r="E6" s="235"/>
      <c r="F6" s="235"/>
    </row>
    <row r="7" spans="1:20" s="43" customFormat="1" ht="120" x14ac:dyDescent="0.25">
      <c r="A7" s="42"/>
      <c r="B7" s="30" t="s">
        <v>58</v>
      </c>
      <c r="C7" s="30" t="s">
        <v>154</v>
      </c>
      <c r="D7" s="30" t="s">
        <v>190</v>
      </c>
      <c r="E7" s="30" t="s">
        <v>191</v>
      </c>
      <c r="F7" s="30" t="s">
        <v>192</v>
      </c>
      <c r="G7" s="30" t="s">
        <v>193</v>
      </c>
      <c r="H7" s="55" t="s">
        <v>197</v>
      </c>
      <c r="I7" s="42"/>
      <c r="J7" s="74" t="s">
        <v>208</v>
      </c>
      <c r="K7" s="42"/>
      <c r="L7" s="25" t="s">
        <v>97</v>
      </c>
      <c r="M7" s="42"/>
      <c r="N7" s="42"/>
      <c r="O7" s="42"/>
      <c r="P7" s="42"/>
      <c r="Q7" s="42"/>
      <c r="R7" s="42"/>
      <c r="S7" s="42"/>
      <c r="T7" s="42"/>
    </row>
    <row r="8" spans="1:20" x14ac:dyDescent="0.25">
      <c r="A8" s="35" t="s">
        <v>2</v>
      </c>
      <c r="B8" s="35" t="s">
        <v>60</v>
      </c>
      <c r="C8" s="44"/>
      <c r="D8" s="44"/>
      <c r="E8" s="44"/>
      <c r="F8" s="76">
        <f>+C8+D8-E8</f>
        <v>0</v>
      </c>
      <c r="G8" s="44"/>
      <c r="H8" s="76">
        <f>F8*G8</f>
        <v>0</v>
      </c>
      <c r="I8" s="35"/>
      <c r="J8" s="135">
        <f>IFERROR(IF(E8/F8&gt;1,1,E8/F8),"0.00"%)</f>
        <v>0</v>
      </c>
      <c r="K8" s="35"/>
      <c r="L8" s="76">
        <f>+J8*H8</f>
        <v>0</v>
      </c>
      <c r="M8" s="35"/>
      <c r="N8" s="35"/>
      <c r="O8" s="35"/>
      <c r="P8" s="35"/>
      <c r="Q8" s="35"/>
      <c r="R8" s="35"/>
      <c r="S8" s="35"/>
      <c r="T8" s="35"/>
    </row>
    <row r="9" spans="1:20" x14ac:dyDescent="0.25">
      <c r="A9" s="35"/>
      <c r="B9" s="35"/>
      <c r="C9" s="44"/>
      <c r="D9" s="44"/>
      <c r="E9" s="44"/>
      <c r="F9" s="44"/>
      <c r="G9" s="44"/>
      <c r="H9" s="44"/>
      <c r="I9" s="35"/>
      <c r="J9" s="136"/>
      <c r="K9" s="35"/>
      <c r="L9" s="44"/>
      <c r="M9" s="35"/>
      <c r="N9" s="35"/>
      <c r="O9" s="35"/>
      <c r="P9" s="35"/>
      <c r="Q9" s="35"/>
      <c r="R9" s="35"/>
      <c r="S9" s="35"/>
      <c r="T9" s="35"/>
    </row>
    <row r="10" spans="1:20" x14ac:dyDescent="0.25">
      <c r="A10" s="35" t="s">
        <v>61</v>
      </c>
      <c r="B10" s="35" t="s">
        <v>62</v>
      </c>
      <c r="C10" s="44"/>
      <c r="D10" s="44"/>
      <c r="E10" s="44"/>
      <c r="F10" s="44"/>
      <c r="G10" s="44"/>
      <c r="H10" s="47"/>
      <c r="I10" s="35"/>
      <c r="J10" s="136"/>
      <c r="K10" s="35"/>
      <c r="L10" s="44"/>
      <c r="M10" s="35"/>
      <c r="N10" s="35"/>
      <c r="O10" s="35"/>
      <c r="P10" s="35"/>
      <c r="Q10" s="35"/>
      <c r="R10" s="35"/>
      <c r="S10" s="35"/>
      <c r="T10" s="35"/>
    </row>
    <row r="11" spans="1:20" x14ac:dyDescent="0.25">
      <c r="A11" s="35"/>
      <c r="B11" s="35" t="s">
        <v>63</v>
      </c>
      <c r="C11" s="44"/>
      <c r="D11" s="44"/>
      <c r="E11" s="44"/>
      <c r="F11" s="76">
        <f t="shared" ref="F11:F13" si="0">+C11+D11-E11</f>
        <v>0</v>
      </c>
      <c r="G11" s="44"/>
      <c r="H11" s="76">
        <f>F11*G11</f>
        <v>0</v>
      </c>
      <c r="I11" s="35"/>
      <c r="J11" s="135">
        <f>IFERROR(IF(E11/F11&gt;1,1,E11/F11),"0.00"%)</f>
        <v>0</v>
      </c>
      <c r="K11" s="35"/>
      <c r="L11" s="76">
        <f>+J11*H11</f>
        <v>0</v>
      </c>
      <c r="M11" s="35"/>
      <c r="N11" s="35"/>
      <c r="O11" s="35"/>
      <c r="P11" s="35"/>
      <c r="Q11" s="35"/>
      <c r="R11" s="35"/>
      <c r="S11" s="35"/>
      <c r="T11" s="35"/>
    </row>
    <row r="12" spans="1:20" x14ac:dyDescent="0.25">
      <c r="A12" s="35"/>
      <c r="B12" s="35" t="s">
        <v>64</v>
      </c>
      <c r="C12" s="44"/>
      <c r="D12" s="44"/>
      <c r="E12" s="44"/>
      <c r="F12" s="76">
        <f t="shared" si="0"/>
        <v>0</v>
      </c>
      <c r="G12" s="44"/>
      <c r="H12" s="76">
        <f>F12*G12</f>
        <v>0</v>
      </c>
      <c r="I12" s="35"/>
      <c r="J12" s="135">
        <f>IFERROR(IF(E12/F12&gt;1,1,E12/F12),"0.00"%)</f>
        <v>0</v>
      </c>
      <c r="K12" s="35"/>
      <c r="L12" s="76">
        <f>+J12*H12</f>
        <v>0</v>
      </c>
      <c r="M12" s="35"/>
      <c r="N12" s="35"/>
      <c r="O12" s="35"/>
      <c r="P12" s="35"/>
      <c r="Q12" s="35"/>
      <c r="R12" s="35"/>
      <c r="S12" s="35"/>
      <c r="T12" s="35"/>
    </row>
    <row r="13" spans="1:20" x14ac:dyDescent="0.25">
      <c r="A13" s="35"/>
      <c r="B13" s="35" t="s">
        <v>65</v>
      </c>
      <c r="C13" s="44"/>
      <c r="D13" s="44"/>
      <c r="E13" s="44"/>
      <c r="F13" s="76">
        <f t="shared" si="0"/>
        <v>0</v>
      </c>
      <c r="G13" s="44"/>
      <c r="H13" s="76">
        <f>F13*G13</f>
        <v>0</v>
      </c>
      <c r="I13" s="35"/>
      <c r="J13" s="135">
        <f>IFERROR(IF(E13/F13&gt;1,1,E13/F13),"0.00"%)</f>
        <v>0</v>
      </c>
      <c r="K13" s="35"/>
      <c r="L13" s="76">
        <f>+J13*H13</f>
        <v>0</v>
      </c>
      <c r="M13" s="35"/>
      <c r="N13" s="35"/>
      <c r="O13" s="35"/>
      <c r="P13" s="35"/>
      <c r="Q13" s="35"/>
      <c r="R13" s="35"/>
      <c r="S13" s="35"/>
      <c r="T13" s="35"/>
    </row>
    <row r="14" spans="1:20" ht="5.0999999999999996" customHeight="1" x14ac:dyDescent="0.25">
      <c r="A14" s="35"/>
      <c r="B14" s="35"/>
      <c r="C14" s="44"/>
      <c r="D14" s="44"/>
      <c r="E14" s="44"/>
      <c r="F14" s="44"/>
      <c r="G14" s="44"/>
      <c r="H14" s="44"/>
      <c r="I14" s="35"/>
      <c r="J14" s="136"/>
      <c r="K14" s="35"/>
      <c r="L14" s="44"/>
      <c r="M14" s="35"/>
      <c r="N14" s="35"/>
      <c r="O14" s="35"/>
      <c r="P14" s="35"/>
      <c r="Q14" s="35"/>
      <c r="R14" s="35"/>
      <c r="S14" s="35"/>
      <c r="T14" s="35"/>
    </row>
    <row r="15" spans="1:20" ht="15.75" thickBot="1" x14ac:dyDescent="0.3">
      <c r="A15" s="35"/>
      <c r="B15" s="35" t="s">
        <v>57</v>
      </c>
      <c r="C15" s="77">
        <f>SUM(C8:C14)</f>
        <v>0</v>
      </c>
      <c r="D15" s="77">
        <f t="shared" ref="D15:F15" si="1">SUM(D8:D14)</f>
        <v>0</v>
      </c>
      <c r="E15" s="77">
        <f t="shared" si="1"/>
        <v>0</v>
      </c>
      <c r="F15" s="77">
        <f t="shared" si="1"/>
        <v>0</v>
      </c>
      <c r="G15" s="44"/>
      <c r="H15" s="77">
        <f>SUM(H8:H14)</f>
        <v>0</v>
      </c>
      <c r="I15" s="35"/>
      <c r="J15" s="136"/>
      <c r="K15" s="35"/>
      <c r="L15" s="77">
        <f>SUM(L8:L14)</f>
        <v>0</v>
      </c>
      <c r="M15" s="35"/>
      <c r="N15" s="35"/>
      <c r="O15" s="35"/>
      <c r="P15" s="35"/>
      <c r="Q15" s="35"/>
      <c r="R15" s="35"/>
      <c r="S15" s="35"/>
      <c r="T15" s="35"/>
    </row>
    <row r="16" spans="1:20" ht="15.75" thickTop="1" x14ac:dyDescent="0.25">
      <c r="A16" s="35"/>
      <c r="B16" s="35"/>
      <c r="C16" s="44"/>
      <c r="D16" s="44"/>
      <c r="E16" s="44"/>
      <c r="F16" s="44"/>
      <c r="G16" s="44"/>
      <c r="H16" s="44"/>
      <c r="I16" s="35"/>
      <c r="J16" s="136"/>
      <c r="K16" s="35"/>
      <c r="L16" s="44"/>
      <c r="M16" s="35"/>
      <c r="N16" s="35"/>
      <c r="O16" s="35"/>
      <c r="P16" s="35"/>
      <c r="Q16" s="35"/>
      <c r="R16" s="35"/>
      <c r="S16" s="35"/>
      <c r="T16" s="35"/>
    </row>
    <row r="17" spans="1:20" x14ac:dyDescent="0.25">
      <c r="A17" s="35"/>
      <c r="B17" s="35"/>
      <c r="C17" s="44"/>
      <c r="D17" s="44"/>
      <c r="E17" s="44"/>
      <c r="F17" s="44"/>
      <c r="G17" s="145" t="s">
        <v>195</v>
      </c>
      <c r="H17" s="144">
        <v>0.28849999999999998</v>
      </c>
      <c r="I17" s="35"/>
      <c r="J17" s="136"/>
      <c r="K17" s="35"/>
      <c r="L17" s="44"/>
      <c r="M17" s="35"/>
      <c r="N17" s="35"/>
      <c r="O17" s="35"/>
      <c r="P17" s="35"/>
      <c r="Q17" s="35"/>
      <c r="R17" s="35"/>
      <c r="S17" s="35"/>
      <c r="T17" s="35"/>
    </row>
    <row r="18" spans="1:20" x14ac:dyDescent="0.25">
      <c r="A18" s="35"/>
      <c r="B18" s="35"/>
      <c r="C18" s="44"/>
      <c r="D18" s="44"/>
      <c r="E18" s="44"/>
      <c r="F18" s="44"/>
      <c r="G18" s="44"/>
      <c r="H18" s="17"/>
      <c r="I18" s="35"/>
      <c r="J18" s="136"/>
      <c r="K18" s="35"/>
      <c r="L18" s="44"/>
      <c r="M18" s="35"/>
      <c r="N18" s="35"/>
      <c r="O18" s="35"/>
      <c r="P18" s="35"/>
      <c r="Q18" s="35"/>
      <c r="R18" s="35"/>
      <c r="S18" s="35"/>
      <c r="T18" s="35"/>
    </row>
    <row r="19" spans="1:20" ht="15.75" thickBot="1" x14ac:dyDescent="0.3">
      <c r="A19" s="35"/>
      <c r="B19" s="35"/>
      <c r="C19" s="44"/>
      <c r="D19" s="44"/>
      <c r="E19" s="44"/>
      <c r="F19" s="44"/>
      <c r="G19" s="145" t="s">
        <v>196</v>
      </c>
      <c r="H19" s="148">
        <f>H15*(1+$H$17)</f>
        <v>0</v>
      </c>
      <c r="I19" s="35"/>
      <c r="J19" s="136"/>
      <c r="K19" s="35"/>
      <c r="L19" s="148">
        <f>L15*(1+$H$17)</f>
        <v>0</v>
      </c>
      <c r="M19" s="35"/>
      <c r="N19" s="35"/>
      <c r="O19" s="35"/>
      <c r="P19" s="35"/>
      <c r="Q19" s="35"/>
      <c r="R19" s="35"/>
      <c r="S19" s="35"/>
      <c r="T19" s="35"/>
    </row>
    <row r="20" spans="1:20" ht="15.75" thickTop="1" x14ac:dyDescent="0.25">
      <c r="A20" s="48" t="s">
        <v>68</v>
      </c>
      <c r="B20" s="46" t="s">
        <v>72</v>
      </c>
      <c r="C20" s="47"/>
      <c r="D20" s="47"/>
      <c r="E20" s="47"/>
      <c r="F20" s="47"/>
      <c r="G20" s="47"/>
      <c r="H20" s="47"/>
      <c r="I20" s="46"/>
      <c r="J20" s="137"/>
      <c r="K20" s="46"/>
      <c r="L20" s="47"/>
      <c r="M20" s="46"/>
      <c r="N20" s="46"/>
      <c r="O20" s="46"/>
      <c r="P20" s="46"/>
      <c r="Q20" s="46"/>
      <c r="R20" s="46"/>
      <c r="S20" s="46"/>
      <c r="T20" s="46"/>
    </row>
    <row r="21" spans="1:20" ht="48.75" customHeight="1" x14ac:dyDescent="0.25">
      <c r="A21" s="46"/>
      <c r="B21" s="223" t="s">
        <v>248</v>
      </c>
      <c r="C21" s="223"/>
      <c r="D21" s="223"/>
      <c r="E21" s="223"/>
      <c r="F21" s="223"/>
      <c r="G21" s="223"/>
      <c r="H21" s="223"/>
      <c r="I21" s="223"/>
      <c r="J21" s="137"/>
      <c r="K21" s="46"/>
      <c r="L21" s="47"/>
      <c r="M21" s="46"/>
      <c r="N21" s="46"/>
      <c r="O21" s="46"/>
      <c r="P21" s="46"/>
      <c r="Q21" s="46"/>
      <c r="R21" s="46"/>
      <c r="S21" s="46"/>
      <c r="T21" s="46"/>
    </row>
    <row r="22" spans="1:20" ht="28.5" customHeight="1" x14ac:dyDescent="0.25">
      <c r="A22" s="46"/>
      <c r="B22" s="223" t="s">
        <v>194</v>
      </c>
      <c r="C22" s="223"/>
      <c r="D22" s="223"/>
      <c r="E22" s="223"/>
      <c r="F22" s="223"/>
      <c r="G22" s="223"/>
      <c r="H22" s="223"/>
      <c r="I22" s="223"/>
      <c r="J22" s="137"/>
      <c r="K22" s="46"/>
      <c r="L22" s="47"/>
      <c r="M22" s="46"/>
      <c r="N22" s="46"/>
      <c r="O22" s="46"/>
      <c r="P22" s="46"/>
      <c r="Q22" s="46"/>
      <c r="R22" s="46"/>
      <c r="S22" s="46"/>
      <c r="T22" s="46"/>
    </row>
    <row r="23" spans="1:20" x14ac:dyDescent="0.25">
      <c r="A23" s="46"/>
      <c r="B23" s="46"/>
      <c r="C23" s="47"/>
      <c r="D23" s="47"/>
      <c r="E23" s="47"/>
      <c r="F23" s="47"/>
      <c r="G23" s="47"/>
      <c r="H23" s="47"/>
      <c r="I23" s="46"/>
      <c r="J23" s="137"/>
      <c r="K23" s="46"/>
      <c r="L23" s="47"/>
      <c r="M23" s="46"/>
      <c r="N23" s="46"/>
      <c r="O23" s="46"/>
      <c r="P23" s="46"/>
      <c r="Q23" s="46"/>
      <c r="R23" s="46"/>
      <c r="S23" s="46"/>
      <c r="T23" s="46"/>
    </row>
    <row r="24" spans="1:20" x14ac:dyDescent="0.25">
      <c r="A24" s="46"/>
      <c r="B24" s="46"/>
      <c r="C24" s="47"/>
      <c r="D24" s="47"/>
      <c r="E24" s="47"/>
      <c r="F24" s="47"/>
      <c r="G24" s="47"/>
      <c r="H24" s="47"/>
      <c r="I24" s="46"/>
      <c r="J24" s="137"/>
      <c r="K24" s="46"/>
      <c r="L24" s="47"/>
      <c r="M24" s="46"/>
      <c r="N24" s="46"/>
      <c r="O24" s="46"/>
      <c r="P24" s="46"/>
      <c r="Q24" s="46"/>
      <c r="R24" s="46"/>
      <c r="S24" s="46"/>
      <c r="T24" s="46"/>
    </row>
    <row r="25" spans="1:20" x14ac:dyDescent="0.25">
      <c r="A25" s="46"/>
      <c r="B25" s="46"/>
      <c r="C25" s="47"/>
      <c r="D25" s="47"/>
      <c r="E25" s="47"/>
      <c r="F25" s="47"/>
      <c r="G25" s="47"/>
      <c r="H25" s="47"/>
      <c r="I25" s="46"/>
      <c r="J25" s="137"/>
      <c r="K25" s="46"/>
      <c r="L25" s="47"/>
      <c r="M25" s="46"/>
      <c r="N25" s="46"/>
      <c r="O25" s="46"/>
      <c r="P25" s="46"/>
      <c r="Q25" s="46"/>
      <c r="R25" s="46"/>
      <c r="S25" s="46"/>
      <c r="T25" s="46"/>
    </row>
    <row r="26" spans="1:20" x14ac:dyDescent="0.25">
      <c r="A26" s="46"/>
      <c r="B26" s="46"/>
      <c r="C26" s="47"/>
      <c r="D26" s="47"/>
      <c r="E26" s="47"/>
      <c r="F26" s="47"/>
      <c r="G26" s="47"/>
      <c r="H26" s="47"/>
      <c r="I26" s="46"/>
      <c r="J26" s="137"/>
      <c r="K26" s="46"/>
      <c r="L26" s="47"/>
      <c r="M26" s="46"/>
      <c r="N26" s="46"/>
      <c r="O26" s="46"/>
      <c r="P26" s="46"/>
      <c r="Q26" s="46"/>
      <c r="R26" s="46"/>
      <c r="S26" s="46"/>
      <c r="T26" s="46"/>
    </row>
    <row r="27" spans="1:20" x14ac:dyDescent="0.25">
      <c r="A27" s="46"/>
      <c r="B27" s="46"/>
      <c r="C27" s="47"/>
      <c r="D27" s="47"/>
      <c r="E27" s="47"/>
      <c r="F27" s="47"/>
      <c r="G27" s="47"/>
      <c r="H27" s="47"/>
      <c r="I27" s="46"/>
      <c r="J27" s="137"/>
      <c r="K27" s="46"/>
      <c r="L27" s="47"/>
      <c r="M27" s="46"/>
      <c r="N27" s="46"/>
      <c r="O27" s="46"/>
      <c r="P27" s="46"/>
      <c r="Q27" s="46"/>
      <c r="R27" s="46"/>
      <c r="S27" s="46"/>
      <c r="T27" s="46"/>
    </row>
    <row r="28" spans="1:20" x14ac:dyDescent="0.25">
      <c r="A28" s="46"/>
      <c r="B28" s="46"/>
      <c r="C28" s="47"/>
      <c r="D28" s="47"/>
      <c r="E28" s="47"/>
      <c r="F28" s="47"/>
      <c r="G28" s="47"/>
      <c r="H28" s="47"/>
      <c r="I28" s="46"/>
      <c r="J28" s="137"/>
      <c r="K28" s="46"/>
      <c r="L28" s="47"/>
      <c r="M28" s="46"/>
      <c r="N28" s="46"/>
      <c r="O28" s="46"/>
      <c r="P28" s="46"/>
      <c r="Q28" s="46"/>
      <c r="R28" s="46"/>
      <c r="S28" s="46"/>
      <c r="T28" s="46"/>
    </row>
    <row r="29" spans="1:20" x14ac:dyDescent="0.25">
      <c r="A29" s="46"/>
      <c r="B29" s="46"/>
      <c r="C29" s="47"/>
      <c r="D29" s="47"/>
      <c r="E29" s="47"/>
      <c r="F29" s="47"/>
      <c r="G29" s="47"/>
      <c r="H29" s="47"/>
      <c r="I29" s="46"/>
      <c r="J29" s="137"/>
      <c r="K29" s="46"/>
      <c r="L29" s="47"/>
      <c r="M29" s="46"/>
      <c r="N29" s="46"/>
      <c r="O29" s="46"/>
      <c r="P29" s="46"/>
      <c r="Q29" s="46"/>
      <c r="R29" s="46"/>
      <c r="S29" s="46"/>
      <c r="T29" s="46"/>
    </row>
    <row r="30" spans="1:20" x14ac:dyDescent="0.25">
      <c r="A30" s="46"/>
      <c r="B30" s="46"/>
      <c r="C30" s="46"/>
      <c r="D30" s="46"/>
      <c r="E30" s="46"/>
      <c r="F30" s="46"/>
      <c r="G30" s="46"/>
      <c r="H30" s="47"/>
      <c r="I30" s="46"/>
      <c r="J30" s="137"/>
      <c r="K30" s="46"/>
      <c r="L30" s="47"/>
      <c r="M30" s="46"/>
      <c r="N30" s="46"/>
      <c r="O30" s="46"/>
      <c r="P30" s="46"/>
      <c r="Q30" s="46"/>
      <c r="R30" s="46"/>
      <c r="S30" s="46"/>
      <c r="T30" s="46"/>
    </row>
    <row r="31" spans="1:20" x14ac:dyDescent="0.25">
      <c r="A31" s="46"/>
      <c r="B31" s="46"/>
      <c r="C31" s="46"/>
      <c r="D31" s="46"/>
      <c r="E31" s="46"/>
      <c r="F31" s="46"/>
      <c r="G31" s="46"/>
      <c r="H31" s="47"/>
      <c r="I31" s="46"/>
      <c r="J31" s="137"/>
      <c r="K31" s="46"/>
      <c r="L31" s="47"/>
      <c r="M31" s="46"/>
      <c r="N31" s="46"/>
      <c r="O31" s="46"/>
      <c r="P31" s="46"/>
      <c r="Q31" s="46"/>
      <c r="R31" s="46"/>
      <c r="S31" s="46"/>
      <c r="T31" s="46"/>
    </row>
    <row r="32" spans="1:20" x14ac:dyDescent="0.25">
      <c r="A32" s="46"/>
      <c r="B32" s="46"/>
      <c r="C32" s="46"/>
      <c r="D32" s="46"/>
      <c r="E32" s="46"/>
      <c r="F32" s="46"/>
      <c r="G32" s="46"/>
      <c r="H32" s="47"/>
      <c r="I32" s="46"/>
      <c r="J32" s="137"/>
      <c r="K32" s="46"/>
      <c r="L32" s="47"/>
      <c r="M32" s="46"/>
      <c r="N32" s="46"/>
      <c r="O32" s="46"/>
      <c r="P32" s="46"/>
      <c r="Q32" s="46"/>
      <c r="R32" s="46"/>
      <c r="S32" s="46"/>
      <c r="T32" s="46"/>
    </row>
    <row r="33" spans="1:20" x14ac:dyDescent="0.25">
      <c r="A33" s="46"/>
      <c r="B33" s="46"/>
      <c r="C33" s="46"/>
      <c r="D33" s="46"/>
      <c r="E33" s="46"/>
      <c r="F33" s="46"/>
      <c r="G33" s="46"/>
      <c r="H33" s="47"/>
      <c r="I33" s="46"/>
      <c r="J33" s="137"/>
      <c r="K33" s="46"/>
      <c r="L33" s="47"/>
      <c r="M33" s="46"/>
      <c r="N33" s="46"/>
      <c r="O33" s="46"/>
      <c r="P33" s="46"/>
      <c r="Q33" s="46"/>
      <c r="R33" s="46"/>
      <c r="S33" s="46"/>
      <c r="T33" s="46"/>
    </row>
    <row r="34" spans="1:20" x14ac:dyDescent="0.25">
      <c r="A34" s="46"/>
      <c r="B34" s="46"/>
      <c r="C34" s="46"/>
      <c r="D34" s="46"/>
      <c r="E34" s="46"/>
      <c r="F34" s="46"/>
      <c r="G34" s="46"/>
      <c r="H34" s="47"/>
      <c r="I34" s="46"/>
      <c r="J34" s="137"/>
      <c r="K34" s="46"/>
      <c r="L34" s="47"/>
      <c r="M34" s="46"/>
      <c r="N34" s="46"/>
      <c r="O34" s="46"/>
      <c r="P34" s="46"/>
      <c r="Q34" s="46"/>
      <c r="R34" s="46"/>
      <c r="S34" s="46"/>
      <c r="T34" s="46"/>
    </row>
    <row r="35" spans="1:20" x14ac:dyDescent="0.25">
      <c r="A35" s="46"/>
      <c r="B35" s="46"/>
      <c r="C35" s="46"/>
      <c r="D35" s="46"/>
      <c r="E35" s="46"/>
      <c r="F35" s="46"/>
      <c r="G35" s="46"/>
      <c r="H35" s="47"/>
      <c r="I35" s="46"/>
      <c r="J35" s="137"/>
      <c r="K35" s="46"/>
      <c r="L35" s="47"/>
      <c r="M35" s="46"/>
      <c r="N35" s="46"/>
      <c r="O35" s="46"/>
      <c r="P35" s="46"/>
      <c r="Q35" s="46"/>
      <c r="R35" s="46"/>
      <c r="S35" s="46"/>
      <c r="T35" s="46"/>
    </row>
    <row r="36" spans="1:20" x14ac:dyDescent="0.25">
      <c r="A36" s="46"/>
      <c r="B36" s="46"/>
      <c r="C36" s="46"/>
      <c r="D36" s="46"/>
      <c r="E36" s="46"/>
      <c r="F36" s="46"/>
      <c r="G36" s="46"/>
      <c r="H36" s="47"/>
      <c r="I36" s="46"/>
      <c r="J36" s="137"/>
      <c r="K36" s="46"/>
      <c r="L36" s="47"/>
      <c r="M36" s="46"/>
      <c r="N36" s="46"/>
      <c r="O36" s="46"/>
      <c r="P36" s="46"/>
      <c r="Q36" s="46"/>
      <c r="R36" s="46"/>
      <c r="S36" s="46"/>
      <c r="T36" s="46"/>
    </row>
    <row r="37" spans="1:20" x14ac:dyDescent="0.25">
      <c r="A37" s="46"/>
      <c r="B37" s="46"/>
      <c r="C37" s="46"/>
      <c r="D37" s="46"/>
      <c r="E37" s="46"/>
      <c r="F37" s="46"/>
      <c r="G37" s="46"/>
      <c r="H37" s="47"/>
      <c r="I37" s="46"/>
      <c r="J37" s="137"/>
      <c r="K37" s="46"/>
      <c r="L37" s="47"/>
      <c r="M37" s="46"/>
      <c r="N37" s="46"/>
      <c r="O37" s="46"/>
      <c r="P37" s="46"/>
      <c r="Q37" s="46"/>
      <c r="R37" s="46"/>
      <c r="S37" s="46"/>
      <c r="T37" s="46"/>
    </row>
  </sheetData>
  <mergeCells count="3">
    <mergeCell ref="C6:F6"/>
    <mergeCell ref="B21:I21"/>
    <mergeCell ref="B22:I22"/>
  </mergeCells>
  <pageMargins left="0.7" right="0.7" top="0.75" bottom="0.75" header="0.3" footer="0.3"/>
  <pageSetup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98CA-4B8A-45FF-8630-425D9F8582A3}">
  <dimension ref="A1:H1"/>
  <sheetViews>
    <sheetView workbookViewId="0"/>
  </sheetViews>
  <sheetFormatPr defaultRowHeight="15" x14ac:dyDescent="0.25"/>
  <sheetData>
    <row r="1" spans="1:8" x14ac:dyDescent="0.25">
      <c r="A1" s="204" t="s">
        <v>223</v>
      </c>
      <c r="B1" t="s">
        <v>224</v>
      </c>
      <c r="C1" t="s">
        <v>225</v>
      </c>
      <c r="D1">
        <v>0</v>
      </c>
      <c r="E1">
        <v>1782366017379</v>
      </c>
      <c r="F1" t="s">
        <v>251</v>
      </c>
      <c r="G1" t="s">
        <v>225</v>
      </c>
      <c r="H1">
        <v>0</v>
      </c>
    </row>
  </sheetData>
  <pageMargins left="0.7" right="0.7" top="0.75" bottom="0.75" header="0.3" footer="0.3"/>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Compensated Absences Summary</vt:lpstr>
      <vt:lpstr>Instructions - Vacation and CT</vt:lpstr>
      <vt:lpstr>Vacation and CT Support</vt:lpstr>
      <vt:lpstr>Instructions - Sick Leave</vt:lpstr>
      <vt:lpstr>Sick Leave Support</vt:lpstr>
      <vt:lpstr>SL Support Sampling example</vt:lpstr>
      <vt:lpstr>Instructions - Leave Donation</vt:lpstr>
      <vt:lpstr>Leave Donation-Leave Sharing </vt:lpstr>
      <vt:lpstr>'Compensated Absences Summary'!Print_Area</vt:lpstr>
      <vt:lpstr>'Instructions - Sick Leave'!Print_Area</vt:lpstr>
      <vt:lpstr>'Sick Leave Support'!Print_Area</vt:lpstr>
      <vt:lpstr>'SL Support Sampling example'!Print_Area</vt:lpstr>
      <vt:lpstr>'Instructions - Sick Leave'!Print_Titles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Bobet-Uriel Obedoza</dc:creator>
  <cp:lastModifiedBy>Woo, Danice</cp:lastModifiedBy>
  <cp:lastPrinted>2026-07-10T18:51:30Z</cp:lastPrinted>
  <dcterms:created xsi:type="dcterms:W3CDTF">2025-06-04T18:14:28Z</dcterms:created>
  <dcterms:modified xsi:type="dcterms:W3CDTF">2026-07-10T18:51:55Z</dcterms:modified>
</cp:coreProperties>
</file>