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cabanayan\Documents\ACFR\FY 2025\L107\"/>
    </mc:Choice>
  </mc:AlternateContent>
  <xr:revisionPtr revIDLastSave="0" documentId="8_{1025DA6D-3840-447F-B7ED-5AAC1218489A}" xr6:coauthVersionLast="47" xr6:coauthVersionMax="47" xr10:uidLastSave="{00000000-0000-0000-0000-000000000000}"/>
  <bookViews>
    <workbookView xWindow="28680" yWindow="-120" windowWidth="29040" windowHeight="15840" tabRatio="898" firstSheet="1" activeTab="1" xr2:uid="{5F103AA8-1A83-4F3E-BCBF-E2EDE39820DF}"/>
  </bookViews>
  <sheets>
    <sheet name="Compensated Absences Summary" sheetId="6" r:id="rId1"/>
    <sheet name="Instructions - Vacation and CT" sheetId="5" r:id="rId2"/>
    <sheet name="Vacation and CT Support" sheetId="4" r:id="rId3"/>
    <sheet name="Instructions - Sick Leave" sheetId="1" r:id="rId4"/>
    <sheet name="Sick Leave Support" sheetId="2" r:id="rId5"/>
    <sheet name="SL Support Sampling example" sheetId="8" r:id="rId6"/>
    <sheet name="Instructions - Leave Donation" sheetId="7" r:id="rId7"/>
    <sheet name="Leave Donation-Leave Sharing " sheetId="3" r:id="rId8"/>
  </sheets>
  <definedNames>
    <definedName name="_xlnm.Print_Area" localSheetId="0">'Compensated Absences Summary'!$A$1:$L$31</definedName>
    <definedName name="_xlnm.Print_Area" localSheetId="4">'Sick Leave Support'!$A$1:$AE$59</definedName>
    <definedName name="_xlnm.Print_Area" localSheetId="5">'SL Support Sampling example'!$A$1:$AE$30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85" i="2" l="1"/>
  <c r="AI79" i="2"/>
  <c r="AI57" i="2"/>
  <c r="AC57" i="2"/>
  <c r="AI45" i="8"/>
  <c r="AC86" i="2"/>
  <c r="AC85" i="2"/>
  <c r="AC80" i="2"/>
  <c r="AC79" i="2"/>
  <c r="Z75" i="2"/>
  <c r="Z35" i="8"/>
  <c r="M23" i="8" l="1"/>
  <c r="M22" i="8"/>
  <c r="W23" i="8"/>
  <c r="X23" i="8" s="1"/>
  <c r="W22" i="8"/>
  <c r="X22" i="8" s="1"/>
  <c r="Y22" i="8" s="1"/>
  <c r="AA22" i="8" s="1"/>
  <c r="W21" i="8"/>
  <c r="X21" i="8" s="1"/>
  <c r="Y21" i="8" s="1"/>
  <c r="W20" i="8"/>
  <c r="X20" i="8" s="1"/>
  <c r="Y20" i="8" s="1"/>
  <c r="AA20" i="8" s="1"/>
  <c r="W19" i="8"/>
  <c r="X19" i="8" s="1"/>
  <c r="Y19" i="8" s="1"/>
  <c r="AA19" i="8" s="1"/>
  <c r="W18" i="8"/>
  <c r="X18" i="8" s="1"/>
  <c r="Y18" i="8" s="1"/>
  <c r="W17" i="8"/>
  <c r="W16" i="8"/>
  <c r="X16" i="8" s="1"/>
  <c r="Y16" i="8" s="1"/>
  <c r="AA16" i="8" s="1"/>
  <c r="W15" i="8"/>
  <c r="X15" i="8" s="1"/>
  <c r="Y15" i="8" s="1"/>
  <c r="AA15" i="8" s="1"/>
  <c r="W14" i="8"/>
  <c r="X14" i="8" s="1"/>
  <c r="Y14" i="8" s="1"/>
  <c r="AA14" i="8" s="1"/>
  <c r="W13" i="8"/>
  <c r="X13" i="8" s="1"/>
  <c r="Y13" i="8" s="1"/>
  <c r="AA13" i="8" s="1"/>
  <c r="W12" i="8"/>
  <c r="X12" i="8" s="1"/>
  <c r="Y12" i="8" s="1"/>
  <c r="AA12" i="8" s="1"/>
  <c r="W11" i="8"/>
  <c r="X11" i="8" s="1"/>
  <c r="Y11" i="8" s="1"/>
  <c r="W10" i="8"/>
  <c r="X10" i="8" s="1"/>
  <c r="Y10" i="8" s="1"/>
  <c r="AA10" i="8" s="1"/>
  <c r="W9" i="8"/>
  <c r="X9" i="8" s="1"/>
  <c r="Y9" i="8" s="1"/>
  <c r="AA9" i="8" s="1"/>
  <c r="W8" i="8"/>
  <c r="X8" i="8" s="1"/>
  <c r="Y8" i="8" s="1"/>
  <c r="AA8" i="8" s="1"/>
  <c r="X52" i="2"/>
  <c r="Y52" i="2" s="1"/>
  <c r="M52" i="2"/>
  <c r="G52" i="2"/>
  <c r="J52" i="2" s="1"/>
  <c r="O52" i="2" s="1"/>
  <c r="X51" i="2"/>
  <c r="Y51" i="2" s="1"/>
  <c r="M51" i="2"/>
  <c r="G51" i="2"/>
  <c r="J51" i="2" s="1"/>
  <c r="O51" i="2" s="1"/>
  <c r="X50" i="2"/>
  <c r="Y50" i="2" s="1"/>
  <c r="M50" i="2"/>
  <c r="G50" i="2"/>
  <c r="J50" i="2" s="1"/>
  <c r="O50" i="2" s="1"/>
  <c r="X49" i="2"/>
  <c r="Y49" i="2" s="1"/>
  <c r="M49" i="2"/>
  <c r="G49" i="2"/>
  <c r="J49" i="2" s="1"/>
  <c r="O49" i="2" s="1"/>
  <c r="X48" i="2"/>
  <c r="Y48" i="2" s="1"/>
  <c r="M48" i="2"/>
  <c r="G48" i="2"/>
  <c r="J48" i="2" s="1"/>
  <c r="O48" i="2" s="1"/>
  <c r="X47" i="2"/>
  <c r="Y47" i="2" s="1"/>
  <c r="M47" i="2"/>
  <c r="G47" i="2"/>
  <c r="J47" i="2" s="1"/>
  <c r="O47" i="2" s="1"/>
  <c r="X46" i="2"/>
  <c r="Y46" i="2" s="1"/>
  <c r="M46" i="2"/>
  <c r="G46" i="2"/>
  <c r="J46" i="2" s="1"/>
  <c r="O46" i="2" s="1"/>
  <c r="X45" i="2"/>
  <c r="Y45" i="2" s="1"/>
  <c r="M45" i="2"/>
  <c r="G45" i="2"/>
  <c r="J45" i="2" s="1"/>
  <c r="O45" i="2" s="1"/>
  <c r="X44" i="2"/>
  <c r="Y44" i="2" s="1"/>
  <c r="M44" i="2"/>
  <c r="G44" i="2"/>
  <c r="J44" i="2" s="1"/>
  <c r="O44" i="2" s="1"/>
  <c r="X43" i="2"/>
  <c r="Y43" i="2" s="1"/>
  <c r="M43" i="2"/>
  <c r="G43" i="2"/>
  <c r="J43" i="2" s="1"/>
  <c r="O43" i="2" s="1"/>
  <c r="X42" i="2"/>
  <c r="Y42" i="2" s="1"/>
  <c r="M42" i="2"/>
  <c r="G42" i="2"/>
  <c r="J42" i="2" s="1"/>
  <c r="O42" i="2" s="1"/>
  <c r="X41" i="2"/>
  <c r="Y41" i="2" s="1"/>
  <c r="M41" i="2"/>
  <c r="G41" i="2"/>
  <c r="J41" i="2" s="1"/>
  <c r="O41" i="2" s="1"/>
  <c r="X40" i="2"/>
  <c r="Y40" i="2" s="1"/>
  <c r="M40" i="2"/>
  <c r="G40" i="2"/>
  <c r="J40" i="2" s="1"/>
  <c r="O40" i="2" s="1"/>
  <c r="X39" i="2"/>
  <c r="Y39" i="2" s="1"/>
  <c r="M39" i="2"/>
  <c r="G39" i="2"/>
  <c r="J39" i="2" s="1"/>
  <c r="O39" i="2" s="1"/>
  <c r="X38" i="2"/>
  <c r="Y38" i="2" s="1"/>
  <c r="M38" i="2"/>
  <c r="G38" i="2"/>
  <c r="J38" i="2" s="1"/>
  <c r="O38" i="2" s="1"/>
  <c r="X37" i="2"/>
  <c r="Y37" i="2" s="1"/>
  <c r="M37" i="2"/>
  <c r="G37" i="2"/>
  <c r="J37" i="2" s="1"/>
  <c r="O37" i="2" s="1"/>
  <c r="X36" i="2"/>
  <c r="Y36" i="2" s="1"/>
  <c r="M36" i="2"/>
  <c r="G36" i="2"/>
  <c r="J36" i="2" s="1"/>
  <c r="O36" i="2" s="1"/>
  <c r="X35" i="2"/>
  <c r="Y35" i="2" s="1"/>
  <c r="M35" i="2"/>
  <c r="G35" i="2"/>
  <c r="J35" i="2" s="1"/>
  <c r="O35" i="2" s="1"/>
  <c r="X34" i="2"/>
  <c r="Y34" i="2" s="1"/>
  <c r="M34" i="2"/>
  <c r="G34" i="2"/>
  <c r="J34" i="2" s="1"/>
  <c r="O34" i="2" s="1"/>
  <c r="X33" i="2"/>
  <c r="Y33" i="2" s="1"/>
  <c r="M33" i="2"/>
  <c r="G33" i="2"/>
  <c r="J33" i="2" s="1"/>
  <c r="O33" i="2" s="1"/>
  <c r="X32" i="2"/>
  <c r="Y32" i="2" s="1"/>
  <c r="M32" i="2"/>
  <c r="G32" i="2"/>
  <c r="J32" i="2" s="1"/>
  <c r="O32" i="2" s="1"/>
  <c r="X31" i="2"/>
  <c r="Y31" i="2" s="1"/>
  <c r="M31" i="2"/>
  <c r="G31" i="2"/>
  <c r="J31" i="2" s="1"/>
  <c r="O31" i="2" s="1"/>
  <c r="X30" i="2"/>
  <c r="Y30" i="2" s="1"/>
  <c r="M30" i="2"/>
  <c r="G30" i="2"/>
  <c r="J30" i="2" s="1"/>
  <c r="O30" i="2" s="1"/>
  <c r="X29" i="2"/>
  <c r="Y29" i="2" s="1"/>
  <c r="M29" i="2"/>
  <c r="G29" i="2"/>
  <c r="J29" i="2" s="1"/>
  <c r="O29" i="2" s="1"/>
  <c r="X28" i="2"/>
  <c r="Y28" i="2" s="1"/>
  <c r="M28" i="2"/>
  <c r="G28" i="2"/>
  <c r="J28" i="2" s="1"/>
  <c r="O28" i="2" s="1"/>
  <c r="X27" i="2"/>
  <c r="Y27" i="2" s="1"/>
  <c r="M27" i="2"/>
  <c r="G27" i="2"/>
  <c r="J27" i="2" s="1"/>
  <c r="O27" i="2" s="1"/>
  <c r="X26" i="2"/>
  <c r="Y26" i="2" s="1"/>
  <c r="M26" i="2"/>
  <c r="G26" i="2"/>
  <c r="J26" i="2" s="1"/>
  <c r="O26" i="2" s="1"/>
  <c r="X25" i="2"/>
  <c r="Y25" i="2" s="1"/>
  <c r="M25" i="2"/>
  <c r="G25" i="2"/>
  <c r="J25" i="2" s="1"/>
  <c r="O25" i="2" s="1"/>
  <c r="X24" i="2"/>
  <c r="Y24" i="2" s="1"/>
  <c r="M24" i="2"/>
  <c r="G24" i="2"/>
  <c r="J24" i="2" s="1"/>
  <c r="O24" i="2" s="1"/>
  <c r="X23" i="2"/>
  <c r="Y23" i="2" s="1"/>
  <c r="M23" i="2"/>
  <c r="G23" i="2"/>
  <c r="J23" i="2" s="1"/>
  <c r="O23" i="2" s="1"/>
  <c r="X22" i="2"/>
  <c r="Y22" i="2" s="1"/>
  <c r="M22" i="2"/>
  <c r="G22" i="2"/>
  <c r="J22" i="2" s="1"/>
  <c r="O22" i="2" s="1"/>
  <c r="X21" i="2"/>
  <c r="Y21" i="2" s="1"/>
  <c r="M21" i="2"/>
  <c r="G21" i="2"/>
  <c r="J21" i="2" s="1"/>
  <c r="O21" i="2" s="1"/>
  <c r="X20" i="2"/>
  <c r="Y20" i="2" s="1"/>
  <c r="M20" i="2"/>
  <c r="G20" i="2"/>
  <c r="J20" i="2" s="1"/>
  <c r="O20" i="2" s="1"/>
  <c r="X19" i="2"/>
  <c r="Y19" i="2" s="1"/>
  <c r="M19" i="2"/>
  <c r="G19" i="2"/>
  <c r="J19" i="2" s="1"/>
  <c r="O19" i="2" s="1"/>
  <c r="X18" i="2"/>
  <c r="Y18" i="2" s="1"/>
  <c r="M18" i="2"/>
  <c r="G18" i="2"/>
  <c r="J18" i="2" s="1"/>
  <c r="O18" i="2" s="1"/>
  <c r="X17" i="2"/>
  <c r="Y17" i="2" s="1"/>
  <c r="M17" i="2"/>
  <c r="G17" i="2"/>
  <c r="J17" i="2" s="1"/>
  <c r="O17" i="2" s="1"/>
  <c r="X16" i="2"/>
  <c r="Y16" i="2" s="1"/>
  <c r="M16" i="2"/>
  <c r="G16" i="2"/>
  <c r="J16" i="2" s="1"/>
  <c r="O16" i="2" s="1"/>
  <c r="X15" i="2"/>
  <c r="Y15" i="2" s="1"/>
  <c r="M15" i="2"/>
  <c r="G15" i="2"/>
  <c r="J15" i="2" s="1"/>
  <c r="O15" i="2" s="1"/>
  <c r="X14" i="2"/>
  <c r="Y14" i="2" s="1"/>
  <c r="M14" i="2"/>
  <c r="G14" i="2"/>
  <c r="J14" i="2" s="1"/>
  <c r="O14" i="2" s="1"/>
  <c r="X13" i="2"/>
  <c r="Y13" i="2" s="1"/>
  <c r="M13" i="2"/>
  <c r="G13" i="2"/>
  <c r="J13" i="2" s="1"/>
  <c r="O13" i="2" s="1"/>
  <c r="X12" i="2"/>
  <c r="Y12" i="2" s="1"/>
  <c r="M12" i="2"/>
  <c r="G12" i="2"/>
  <c r="J12" i="2" s="1"/>
  <c r="O12" i="2" s="1"/>
  <c r="X11" i="2"/>
  <c r="Y11" i="2" s="1"/>
  <c r="M11" i="2"/>
  <c r="G11" i="2"/>
  <c r="J11" i="2" s="1"/>
  <c r="O11" i="2" s="1"/>
  <c r="X10" i="2"/>
  <c r="Y10" i="2" s="1"/>
  <c r="M10" i="2"/>
  <c r="G10" i="2"/>
  <c r="J10" i="2" s="1"/>
  <c r="O10" i="2" s="1"/>
  <c r="X9" i="2"/>
  <c r="Y9" i="2" s="1"/>
  <c r="M9" i="2"/>
  <c r="G9" i="2"/>
  <c r="G54" i="2" s="1"/>
  <c r="V25" i="8"/>
  <c r="U25" i="8"/>
  <c r="T25" i="8"/>
  <c r="S25" i="8"/>
  <c r="I25" i="8"/>
  <c r="H25" i="8"/>
  <c r="F25" i="8"/>
  <c r="E25" i="8"/>
  <c r="G23" i="8"/>
  <c r="J23" i="8" s="1"/>
  <c r="G22" i="8"/>
  <c r="J22" i="8" s="1"/>
  <c r="M21" i="8"/>
  <c r="G21" i="8"/>
  <c r="J21" i="8" s="1"/>
  <c r="M20" i="8"/>
  <c r="G20" i="8"/>
  <c r="J20" i="8" s="1"/>
  <c r="M19" i="8"/>
  <c r="G19" i="8"/>
  <c r="J19" i="8" s="1"/>
  <c r="M18" i="8"/>
  <c r="G18" i="8"/>
  <c r="J18" i="8" s="1"/>
  <c r="X17" i="8"/>
  <c r="Y17" i="8" s="1"/>
  <c r="AA17" i="8" s="1"/>
  <c r="M17" i="8"/>
  <c r="G17" i="8"/>
  <c r="J17" i="8" s="1"/>
  <c r="M16" i="8"/>
  <c r="G16" i="8"/>
  <c r="J16" i="8" s="1"/>
  <c r="M15" i="8"/>
  <c r="G15" i="8"/>
  <c r="J15" i="8" s="1"/>
  <c r="M14" i="8"/>
  <c r="G14" i="8"/>
  <c r="J14" i="8" s="1"/>
  <c r="M13" i="8"/>
  <c r="G13" i="8"/>
  <c r="J13" i="8" s="1"/>
  <c r="M12" i="8"/>
  <c r="G12" i="8"/>
  <c r="J12" i="8" s="1"/>
  <c r="M11" i="8"/>
  <c r="G11" i="8"/>
  <c r="J11" i="8" s="1"/>
  <c r="M10" i="8"/>
  <c r="G10" i="8"/>
  <c r="J10" i="8" s="1"/>
  <c r="M9" i="8"/>
  <c r="G9" i="8"/>
  <c r="J9" i="8" s="1"/>
  <c r="M8" i="8"/>
  <c r="G8" i="8"/>
  <c r="J8" i="2"/>
  <c r="G8" i="2"/>
  <c r="Y23" i="8" l="1"/>
  <c r="AA23" i="8" s="1"/>
  <c r="AA18" i="8"/>
  <c r="AA11" i="8"/>
  <c r="W25" i="8"/>
  <c r="J9" i="2"/>
  <c r="O9" i="2" s="1"/>
  <c r="G25" i="8"/>
  <c r="O19" i="8"/>
  <c r="AG19" i="8"/>
  <c r="AG23" i="8"/>
  <c r="O23" i="8"/>
  <c r="AG18" i="8"/>
  <c r="O18" i="8"/>
  <c r="AG20" i="8"/>
  <c r="O20" i="8"/>
  <c r="AG13" i="8"/>
  <c r="O13" i="8"/>
  <c r="AG21" i="8"/>
  <c r="O21" i="8"/>
  <c r="AG16" i="8"/>
  <c r="O16" i="8"/>
  <c r="AG10" i="8"/>
  <c r="O10" i="8"/>
  <c r="O14" i="8"/>
  <c r="AG14" i="8"/>
  <c r="AG15" i="8"/>
  <c r="O15" i="8"/>
  <c r="AG22" i="8"/>
  <c r="O22" i="8"/>
  <c r="AG17" i="8"/>
  <c r="O17" i="8"/>
  <c r="AG11" i="8"/>
  <c r="O11" i="8"/>
  <c r="AG12" i="8"/>
  <c r="O12" i="8"/>
  <c r="O9" i="8"/>
  <c r="AG9" i="8"/>
  <c r="J8" i="8"/>
  <c r="J14" i="3"/>
  <c r="J13" i="3"/>
  <c r="J12" i="3"/>
  <c r="I14" i="3"/>
  <c r="I13" i="3"/>
  <c r="I12" i="3"/>
  <c r="G12" i="6"/>
  <c r="N9" i="3"/>
  <c r="J9" i="3"/>
  <c r="I9" i="3"/>
  <c r="AC23" i="8" l="1"/>
  <c r="AE23" i="8" s="1"/>
  <c r="AC17" i="8"/>
  <c r="AE17" i="8" s="1"/>
  <c r="AC15" i="8"/>
  <c r="AE15" i="8" s="1"/>
  <c r="AC13" i="8"/>
  <c r="AE13" i="8" s="1"/>
  <c r="AC12" i="8"/>
  <c r="AE12" i="8" s="1"/>
  <c r="AC18" i="8"/>
  <c r="AE18" i="8" s="1"/>
  <c r="AC11" i="8"/>
  <c r="AE11" i="8" s="1"/>
  <c r="AC10" i="8"/>
  <c r="AE10" i="8" s="1"/>
  <c r="AI15" i="8"/>
  <c r="AC22" i="8"/>
  <c r="AI22" i="8" s="1"/>
  <c r="AC9" i="8"/>
  <c r="AI9" i="8" s="1"/>
  <c r="AC16" i="8"/>
  <c r="AE16" i="8" s="1"/>
  <c r="AC14" i="8"/>
  <c r="AI14" i="8" s="1"/>
  <c r="AC21" i="8"/>
  <c r="AE21" i="8" s="1"/>
  <c r="J28" i="8"/>
  <c r="AG8" i="8"/>
  <c r="J25" i="8"/>
  <c r="O8" i="8"/>
  <c r="AC19" i="8"/>
  <c r="AE19" i="8" s="1"/>
  <c r="AC20" i="8"/>
  <c r="AE20" i="8" s="1"/>
  <c r="L9" i="6"/>
  <c r="L8" i="6"/>
  <c r="L12" i="6" s="1"/>
  <c r="AA54" i="4"/>
  <c r="Z54" i="4"/>
  <c r="X52" i="4"/>
  <c r="AA52" i="4" s="1"/>
  <c r="W52" i="4"/>
  <c r="Z52" i="4" s="1"/>
  <c r="AA51" i="4"/>
  <c r="X51" i="4"/>
  <c r="W51" i="4"/>
  <c r="Z51" i="4" s="1"/>
  <c r="X50" i="4"/>
  <c r="AA50" i="4" s="1"/>
  <c r="W50" i="4"/>
  <c r="Z50" i="4" s="1"/>
  <c r="Z49" i="4"/>
  <c r="X49" i="4"/>
  <c r="AA49" i="4" s="1"/>
  <c r="W49" i="4"/>
  <c r="X48" i="4"/>
  <c r="AA48" i="4" s="1"/>
  <c r="W48" i="4"/>
  <c r="Z48" i="4" s="1"/>
  <c r="AA47" i="4"/>
  <c r="X47" i="4"/>
  <c r="W47" i="4"/>
  <c r="Z47" i="4" s="1"/>
  <c r="AA46" i="4"/>
  <c r="Z46" i="4"/>
  <c r="X46" i="4"/>
  <c r="W46" i="4"/>
  <c r="X45" i="4"/>
  <c r="AA45" i="4" s="1"/>
  <c r="W45" i="4"/>
  <c r="Z45" i="4" s="1"/>
  <c r="Z44" i="4"/>
  <c r="X44" i="4"/>
  <c r="AA44" i="4" s="1"/>
  <c r="W44" i="4"/>
  <c r="X43" i="4"/>
  <c r="AA43" i="4" s="1"/>
  <c r="W43" i="4"/>
  <c r="Z43" i="4" s="1"/>
  <c r="AA42" i="4"/>
  <c r="X42" i="4"/>
  <c r="W42" i="4"/>
  <c r="Z42" i="4" s="1"/>
  <c r="AA41" i="4"/>
  <c r="Z41" i="4"/>
  <c r="X41" i="4"/>
  <c r="W41" i="4"/>
  <c r="X40" i="4"/>
  <c r="AA40" i="4" s="1"/>
  <c r="W40" i="4"/>
  <c r="Z40" i="4" s="1"/>
  <c r="Z39" i="4"/>
  <c r="X39" i="4"/>
  <c r="AA39" i="4" s="1"/>
  <c r="W39" i="4"/>
  <c r="X38" i="4"/>
  <c r="AA38" i="4" s="1"/>
  <c r="W38" i="4"/>
  <c r="Z38" i="4" s="1"/>
  <c r="AA37" i="4"/>
  <c r="X37" i="4"/>
  <c r="W37" i="4"/>
  <c r="Z37" i="4" s="1"/>
  <c r="AA36" i="4"/>
  <c r="Z36" i="4"/>
  <c r="X36" i="4"/>
  <c r="W36" i="4"/>
  <c r="X35" i="4"/>
  <c r="AA35" i="4" s="1"/>
  <c r="W35" i="4"/>
  <c r="Z35" i="4" s="1"/>
  <c r="Z34" i="4"/>
  <c r="X34" i="4"/>
  <c r="AA34" i="4" s="1"/>
  <c r="W34" i="4"/>
  <c r="X33" i="4"/>
  <c r="AA33" i="4" s="1"/>
  <c r="W33" i="4"/>
  <c r="Z33" i="4" s="1"/>
  <c r="AA32" i="4"/>
  <c r="X32" i="4"/>
  <c r="W32" i="4"/>
  <c r="Z32" i="4" s="1"/>
  <c r="AA31" i="4"/>
  <c r="Z31" i="4"/>
  <c r="X31" i="4"/>
  <c r="W31" i="4"/>
  <c r="X30" i="4"/>
  <c r="AA30" i="4" s="1"/>
  <c r="W30" i="4"/>
  <c r="Z30" i="4" s="1"/>
  <c r="Z29" i="4"/>
  <c r="X29" i="4"/>
  <c r="AA29" i="4" s="1"/>
  <c r="W29" i="4"/>
  <c r="X28" i="4"/>
  <c r="AA28" i="4" s="1"/>
  <c r="W28" i="4"/>
  <c r="Z28" i="4" s="1"/>
  <c r="AA27" i="4"/>
  <c r="X27" i="4"/>
  <c r="W27" i="4"/>
  <c r="Z27" i="4" s="1"/>
  <c r="AA26" i="4"/>
  <c r="Z26" i="4"/>
  <c r="X26" i="4"/>
  <c r="W26" i="4"/>
  <c r="X25" i="4"/>
  <c r="AA25" i="4" s="1"/>
  <c r="W25" i="4"/>
  <c r="Z25" i="4" s="1"/>
  <c r="Z24" i="4"/>
  <c r="X24" i="4"/>
  <c r="AA24" i="4" s="1"/>
  <c r="W24" i="4"/>
  <c r="X23" i="4"/>
  <c r="AA23" i="4" s="1"/>
  <c r="W23" i="4"/>
  <c r="Z23" i="4" s="1"/>
  <c r="AA22" i="4"/>
  <c r="X22" i="4"/>
  <c r="W22" i="4"/>
  <c r="Z22" i="4" s="1"/>
  <c r="AA21" i="4"/>
  <c r="Z21" i="4"/>
  <c r="X21" i="4"/>
  <c r="W21" i="4"/>
  <c r="X20" i="4"/>
  <c r="AA20" i="4" s="1"/>
  <c r="W20" i="4"/>
  <c r="Z20" i="4" s="1"/>
  <c r="Z19" i="4"/>
  <c r="X19" i="4"/>
  <c r="AA19" i="4" s="1"/>
  <c r="W19" i="4"/>
  <c r="X18" i="4"/>
  <c r="AA18" i="4" s="1"/>
  <c r="W18" i="4"/>
  <c r="Z18" i="4" s="1"/>
  <c r="AA17" i="4"/>
  <c r="X17" i="4"/>
  <c r="W17" i="4"/>
  <c r="Z17" i="4" s="1"/>
  <c r="AA16" i="4"/>
  <c r="Z16" i="4"/>
  <c r="X16" i="4"/>
  <c r="W16" i="4"/>
  <c r="X15" i="4"/>
  <c r="AA15" i="4" s="1"/>
  <c r="W15" i="4"/>
  <c r="Z15" i="4" s="1"/>
  <c r="Z14" i="4"/>
  <c r="X14" i="4"/>
  <c r="AA14" i="4" s="1"/>
  <c r="W14" i="4"/>
  <c r="X13" i="4"/>
  <c r="AA13" i="4" s="1"/>
  <c r="W13" i="4"/>
  <c r="Z13" i="4" s="1"/>
  <c r="AA12" i="4"/>
  <c r="X12" i="4"/>
  <c r="W12" i="4"/>
  <c r="Z12" i="4" s="1"/>
  <c r="AA11" i="4"/>
  <c r="Z11" i="4"/>
  <c r="X11" i="4"/>
  <c r="W11" i="4"/>
  <c r="X10" i="4"/>
  <c r="AA10" i="4" s="1"/>
  <c r="W10" i="4"/>
  <c r="Z10" i="4" s="1"/>
  <c r="Z9" i="4"/>
  <c r="X9" i="4"/>
  <c r="AA9" i="4" s="1"/>
  <c r="W9" i="4"/>
  <c r="AA8" i="4"/>
  <c r="Z8" i="4"/>
  <c r="X8" i="4"/>
  <c r="W8" i="4"/>
  <c r="AI11" i="8" l="1"/>
  <c r="AI19" i="8"/>
  <c r="AI13" i="8"/>
  <c r="AI18" i="8"/>
  <c r="AI16" i="8"/>
  <c r="AI21" i="8"/>
  <c r="AE22" i="8"/>
  <c r="AI17" i="8"/>
  <c r="AI12" i="8"/>
  <c r="AI10" i="8"/>
  <c r="AE14" i="8"/>
  <c r="AI23" i="8"/>
  <c r="AC8" i="8"/>
  <c r="AC25" i="8" s="1"/>
  <c r="O25" i="8"/>
  <c r="AI20" i="8"/>
  <c r="AE9" i="8"/>
  <c r="H9" i="6"/>
  <c r="H8" i="6"/>
  <c r="E16" i="3"/>
  <c r="D16" i="3"/>
  <c r="C16" i="3"/>
  <c r="F14" i="3"/>
  <c r="F13" i="3"/>
  <c r="F12" i="3"/>
  <c r="F9" i="3"/>
  <c r="I16" i="3" s="1"/>
  <c r="H11" i="6" s="1"/>
  <c r="N54" i="4"/>
  <c r="M54" i="4"/>
  <c r="L54" i="4"/>
  <c r="K54" i="4"/>
  <c r="H54" i="4"/>
  <c r="G54" i="4"/>
  <c r="F54" i="4"/>
  <c r="E54" i="4"/>
  <c r="R52" i="4"/>
  <c r="O52" i="4"/>
  <c r="U52" i="4" s="1"/>
  <c r="I52" i="4"/>
  <c r="T52" i="4" s="1"/>
  <c r="R51" i="4"/>
  <c r="O51" i="4"/>
  <c r="U51" i="4" s="1"/>
  <c r="I51" i="4"/>
  <c r="T51" i="4" s="1"/>
  <c r="R50" i="4"/>
  <c r="O50" i="4"/>
  <c r="U50" i="4" s="1"/>
  <c r="I50" i="4"/>
  <c r="T50" i="4" s="1"/>
  <c r="R49" i="4"/>
  <c r="O49" i="4"/>
  <c r="U49" i="4" s="1"/>
  <c r="I49" i="4"/>
  <c r="T49" i="4" s="1"/>
  <c r="U48" i="4"/>
  <c r="R48" i="4"/>
  <c r="O48" i="4"/>
  <c r="I48" i="4"/>
  <c r="T48" i="4" s="1"/>
  <c r="R47" i="4"/>
  <c r="O47" i="4"/>
  <c r="U47" i="4" s="1"/>
  <c r="I47" i="4"/>
  <c r="T47" i="4" s="1"/>
  <c r="R46" i="4"/>
  <c r="O46" i="4"/>
  <c r="U46" i="4" s="1"/>
  <c r="I46" i="4"/>
  <c r="T46" i="4" s="1"/>
  <c r="R45" i="4"/>
  <c r="O45" i="4"/>
  <c r="U45" i="4" s="1"/>
  <c r="I45" i="4"/>
  <c r="R44" i="4"/>
  <c r="O44" i="4"/>
  <c r="U44" i="4" s="1"/>
  <c r="I44" i="4"/>
  <c r="T44" i="4" s="1"/>
  <c r="R43" i="4"/>
  <c r="O43" i="4"/>
  <c r="U43" i="4" s="1"/>
  <c r="I43" i="4"/>
  <c r="T43" i="4" s="1"/>
  <c r="R42" i="4"/>
  <c r="O42" i="4"/>
  <c r="U42" i="4" s="1"/>
  <c r="I42" i="4"/>
  <c r="T42" i="4" s="1"/>
  <c r="R41" i="4"/>
  <c r="O41" i="4"/>
  <c r="U41" i="4" s="1"/>
  <c r="I41" i="4"/>
  <c r="T41" i="4" s="1"/>
  <c r="R40" i="4"/>
  <c r="O40" i="4"/>
  <c r="U40" i="4" s="1"/>
  <c r="I40" i="4"/>
  <c r="T40" i="4" s="1"/>
  <c r="R39" i="4"/>
  <c r="O39" i="4"/>
  <c r="U39" i="4" s="1"/>
  <c r="I39" i="4"/>
  <c r="T39" i="4" s="1"/>
  <c r="R38" i="4"/>
  <c r="O38" i="4"/>
  <c r="U38" i="4" s="1"/>
  <c r="I38" i="4"/>
  <c r="T38" i="4" s="1"/>
  <c r="R37" i="4"/>
  <c r="O37" i="4"/>
  <c r="U37" i="4" s="1"/>
  <c r="I37" i="4"/>
  <c r="T37" i="4" s="1"/>
  <c r="R36" i="4"/>
  <c r="O36" i="4"/>
  <c r="U36" i="4" s="1"/>
  <c r="I36" i="4"/>
  <c r="T36" i="4" s="1"/>
  <c r="R35" i="4"/>
  <c r="O35" i="4"/>
  <c r="U35" i="4" s="1"/>
  <c r="I35" i="4"/>
  <c r="R34" i="4"/>
  <c r="T34" i="4" s="1"/>
  <c r="O34" i="4"/>
  <c r="U34" i="4" s="1"/>
  <c r="I34" i="4"/>
  <c r="R33" i="4"/>
  <c r="O33" i="4"/>
  <c r="U33" i="4" s="1"/>
  <c r="I33" i="4"/>
  <c r="T33" i="4" s="1"/>
  <c r="R32" i="4"/>
  <c r="O32" i="4"/>
  <c r="U32" i="4" s="1"/>
  <c r="I32" i="4"/>
  <c r="T32" i="4" s="1"/>
  <c r="R31" i="4"/>
  <c r="O31" i="4"/>
  <c r="U31" i="4" s="1"/>
  <c r="I31" i="4"/>
  <c r="T31" i="4" s="1"/>
  <c r="R30" i="4"/>
  <c r="O30" i="4"/>
  <c r="U30" i="4" s="1"/>
  <c r="I30" i="4"/>
  <c r="T30" i="4" s="1"/>
  <c r="R29" i="4"/>
  <c r="O29" i="4"/>
  <c r="U29" i="4" s="1"/>
  <c r="I29" i="4"/>
  <c r="R28" i="4"/>
  <c r="O28" i="4"/>
  <c r="U28" i="4" s="1"/>
  <c r="I28" i="4"/>
  <c r="T28" i="4" s="1"/>
  <c r="R27" i="4"/>
  <c r="O27" i="4"/>
  <c r="U27" i="4" s="1"/>
  <c r="I27" i="4"/>
  <c r="T27" i="4" s="1"/>
  <c r="R26" i="4"/>
  <c r="O26" i="4"/>
  <c r="U26" i="4" s="1"/>
  <c r="I26" i="4"/>
  <c r="T26" i="4" s="1"/>
  <c r="R25" i="4"/>
  <c r="O25" i="4"/>
  <c r="U25" i="4" s="1"/>
  <c r="I25" i="4"/>
  <c r="R24" i="4"/>
  <c r="U23" i="4" s="1"/>
  <c r="O24" i="4"/>
  <c r="I24" i="4"/>
  <c r="R23" i="4"/>
  <c r="O23" i="4"/>
  <c r="I23" i="4"/>
  <c r="U22" i="4"/>
  <c r="T22" i="4"/>
  <c r="R22" i="4"/>
  <c r="O22" i="4"/>
  <c r="I22" i="4"/>
  <c r="R21" i="4"/>
  <c r="O21" i="4"/>
  <c r="U21" i="4" s="1"/>
  <c r="I21" i="4"/>
  <c r="T21" i="4" s="1"/>
  <c r="R20" i="4"/>
  <c r="O20" i="4"/>
  <c r="U20" i="4" s="1"/>
  <c r="I20" i="4"/>
  <c r="T20" i="4" s="1"/>
  <c r="R19" i="4"/>
  <c r="O19" i="4"/>
  <c r="I19" i="4"/>
  <c r="R18" i="4"/>
  <c r="O18" i="4"/>
  <c r="U18" i="4" s="1"/>
  <c r="I18" i="4"/>
  <c r="T18" i="4" s="1"/>
  <c r="R17" i="4"/>
  <c r="O17" i="4"/>
  <c r="U17" i="4" s="1"/>
  <c r="I17" i="4"/>
  <c r="T17" i="4" s="1"/>
  <c r="R16" i="4"/>
  <c r="O16" i="4"/>
  <c r="U16" i="4" s="1"/>
  <c r="I16" i="4"/>
  <c r="T16" i="4" s="1"/>
  <c r="R15" i="4"/>
  <c r="O15" i="4"/>
  <c r="U15" i="4" s="1"/>
  <c r="I15" i="4"/>
  <c r="T15" i="4" s="1"/>
  <c r="U14" i="4"/>
  <c r="R14" i="4"/>
  <c r="O14" i="4"/>
  <c r="I14" i="4"/>
  <c r="T14" i="4" s="1"/>
  <c r="R13" i="4"/>
  <c r="O13" i="4"/>
  <c r="I13" i="4"/>
  <c r="R12" i="4"/>
  <c r="O12" i="4"/>
  <c r="U12" i="4" s="1"/>
  <c r="I12" i="4"/>
  <c r="T12" i="4" s="1"/>
  <c r="R11" i="4"/>
  <c r="O11" i="4"/>
  <c r="U11" i="4" s="1"/>
  <c r="I11" i="4"/>
  <c r="T11" i="4" s="1"/>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R10" i="4"/>
  <c r="T10" i="4" s="1"/>
  <c r="O10" i="4"/>
  <c r="U10" i="4" s="1"/>
  <c r="I10" i="4"/>
  <c r="R9" i="4"/>
  <c r="O9" i="4"/>
  <c r="I9" i="4"/>
  <c r="A9" i="4"/>
  <c r="A10" i="4" s="1"/>
  <c r="R8" i="4"/>
  <c r="O8" i="4"/>
  <c r="U8" i="4" s="1"/>
  <c r="I8" i="4"/>
  <c r="T8" i="4" s="1"/>
  <c r="AI8" i="8" l="1"/>
  <c r="AI25" i="8"/>
  <c r="AI28" i="8" s="1"/>
  <c r="AC28" i="8"/>
  <c r="AE8" i="8"/>
  <c r="AE25" i="8" s="1"/>
  <c r="L9" i="3"/>
  <c r="N16" i="3" s="1"/>
  <c r="L11" i="6" s="1"/>
  <c r="L13" i="3"/>
  <c r="N13" i="3" s="1"/>
  <c r="L12" i="3"/>
  <c r="N12" i="3" s="1"/>
  <c r="L14" i="3"/>
  <c r="N14" i="3" s="1"/>
  <c r="T24" i="4"/>
  <c r="T25" i="4"/>
  <c r="T35" i="4"/>
  <c r="U24" i="4"/>
  <c r="T45" i="4"/>
  <c r="U13" i="4"/>
  <c r="T23" i="4"/>
  <c r="T19" i="4"/>
  <c r="T29" i="4"/>
  <c r="F16" i="3"/>
  <c r="I57" i="4"/>
  <c r="U19" i="4"/>
  <c r="I54" i="4"/>
  <c r="T13" i="4"/>
  <c r="O57" i="4"/>
  <c r="O54" i="4"/>
  <c r="T9" i="4"/>
  <c r="U9" i="4"/>
  <c r="AC45" i="8" l="1"/>
  <c r="AC46" i="8"/>
  <c r="AC40" i="8"/>
  <c r="AC39" i="8"/>
  <c r="AI39" i="8" s="1"/>
  <c r="AE28" i="8"/>
  <c r="J16" i="3"/>
  <c r="J11" i="6" s="1"/>
  <c r="T54" i="4"/>
  <c r="J8" i="6" s="1"/>
  <c r="U54" i="4"/>
  <c r="J9" i="6" s="1"/>
  <c r="W54" i="2" l="1"/>
  <c r="V54" i="2"/>
  <c r="U54" i="2"/>
  <c r="T54" i="2"/>
  <c r="S54" i="2"/>
  <c r="AA49" i="2"/>
  <c r="AA48" i="2"/>
  <c r="AA47" i="2"/>
  <c r="AA46" i="2"/>
  <c r="AA45" i="2"/>
  <c r="AA44" i="2"/>
  <c r="AA43" i="2"/>
  <c r="AA42" i="2"/>
  <c r="AA41" i="2"/>
  <c r="AA40" i="2"/>
  <c r="AA39" i="2"/>
  <c r="AA38" i="2"/>
  <c r="AA37" i="2"/>
  <c r="AA36" i="2"/>
  <c r="AA35" i="2"/>
  <c r="AA29" i="2"/>
  <c r="AA28" i="2"/>
  <c r="AA27" i="2"/>
  <c r="AA26" i="2"/>
  <c r="AA25" i="2"/>
  <c r="AA24" i="2"/>
  <c r="AA23" i="2"/>
  <c r="AA22" i="2"/>
  <c r="AA21" i="2"/>
  <c r="AA20" i="2"/>
  <c r="AA19" i="2"/>
  <c r="AA18" i="2"/>
  <c r="AA17" i="2"/>
  <c r="AA16" i="2"/>
  <c r="AA15" i="2"/>
  <c r="AA9" i="2"/>
  <c r="X8" i="2"/>
  <c r="Y8" i="2" s="1"/>
  <c r="AA11" i="2" l="1"/>
  <c r="AA31" i="2"/>
  <c r="AA14" i="2"/>
  <c r="AA13" i="2"/>
  <c r="AA10" i="2"/>
  <c r="AA12" i="2"/>
  <c r="AA30" i="2"/>
  <c r="AA32" i="2"/>
  <c r="AA50" i="2"/>
  <c r="AA51" i="2"/>
  <c r="AA52" i="2"/>
  <c r="AA33" i="2"/>
  <c r="AA34" i="2"/>
  <c r="AA8" i="2"/>
  <c r="M8" i="2"/>
  <c r="I54" i="2"/>
  <c r="H54" i="2"/>
  <c r="F54" i="2"/>
  <c r="E54"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C16" i="2" l="1"/>
  <c r="AE16" i="2" s="1"/>
  <c r="AC13" i="2"/>
  <c r="AE13" i="2" s="1"/>
  <c r="AC14" i="2"/>
  <c r="AE14" i="2" s="1"/>
  <c r="AC34" i="2"/>
  <c r="AE34" i="2" s="1"/>
  <c r="AC36" i="2"/>
  <c r="AE36" i="2" s="1"/>
  <c r="AC15" i="2"/>
  <c r="AE15" i="2" s="1"/>
  <c r="AC37" i="2"/>
  <c r="AE37" i="2" s="1"/>
  <c r="AC33" i="2"/>
  <c r="AE33" i="2" s="1"/>
  <c r="AC17" i="2"/>
  <c r="AE17" i="2" s="1"/>
  <c r="AC35" i="2"/>
  <c r="AE35" i="2" s="1"/>
  <c r="J54" i="2"/>
  <c r="J57" i="2"/>
  <c r="O8" i="2"/>
  <c r="AC8" i="2" s="1"/>
  <c r="AE8" i="2" s="1"/>
  <c r="AI16" i="2" l="1"/>
  <c r="AI15" i="2"/>
  <c r="AI17" i="2"/>
  <c r="AI33" i="2"/>
  <c r="AI14" i="2"/>
  <c r="AI34" i="2"/>
  <c r="AI37" i="2"/>
  <c r="AI35" i="2"/>
  <c r="AI13" i="2"/>
  <c r="AI36" i="2"/>
  <c r="AI8" i="2"/>
  <c r="AI54" i="2" s="1"/>
  <c r="L10" i="6" s="1"/>
  <c r="AC48" i="2"/>
  <c r="AC41" i="2"/>
  <c r="AI41" i="2" s="1"/>
  <c r="AE41" i="2"/>
  <c r="AC26" i="2"/>
  <c r="AI26" i="2" s="1"/>
  <c r="AE26" i="2"/>
  <c r="AC21" i="2"/>
  <c r="AC46" i="2"/>
  <c r="AI46" i="2" s="1"/>
  <c r="AE46" i="2"/>
  <c r="AC50" i="2"/>
  <c r="AC30" i="2"/>
  <c r="AI30" i="2" s="1"/>
  <c r="AE30" i="2"/>
  <c r="AC24" i="2"/>
  <c r="AC10" i="2"/>
  <c r="AI10" i="2" s="1"/>
  <c r="AC19" i="2"/>
  <c r="AI19" i="2" s="1"/>
  <c r="AC45" i="2"/>
  <c r="AC28" i="2"/>
  <c r="AI28" i="2" s="1"/>
  <c r="AE28" i="2"/>
  <c r="AC25" i="2"/>
  <c r="AC18" i="2"/>
  <c r="AC40" i="2"/>
  <c r="AC20" i="2"/>
  <c r="AI20" i="2" s="1"/>
  <c r="AE20" i="2"/>
  <c r="AC49" i="2"/>
  <c r="AI49" i="2" s="1"/>
  <c r="AE49" i="2"/>
  <c r="AC43" i="2"/>
  <c r="AI43" i="2" s="1"/>
  <c r="AE43" i="2"/>
  <c r="AC29" i="2"/>
  <c r="AI29" i="2" s="1"/>
  <c r="AE29" i="2"/>
  <c r="AC23" i="2"/>
  <c r="AI23" i="2" s="1"/>
  <c r="AC32" i="2"/>
  <c r="AC12" i="2"/>
  <c r="AI12" i="2" s="1"/>
  <c r="AC47" i="2"/>
  <c r="AC9" i="2"/>
  <c r="AC42" i="2"/>
  <c r="AC39" i="2"/>
  <c r="AC22" i="2"/>
  <c r="AI22" i="2" s="1"/>
  <c r="AE22" i="2"/>
  <c r="AC38" i="2"/>
  <c r="AI38" i="2" s="1"/>
  <c r="AE38" i="2"/>
  <c r="AC51" i="2"/>
  <c r="AI51" i="2" s="1"/>
  <c r="AE51" i="2"/>
  <c r="AC27" i="2"/>
  <c r="AI27" i="2" s="1"/>
  <c r="AC31" i="2"/>
  <c r="AI31" i="2" s="1"/>
  <c r="AE31" i="2"/>
  <c r="AC52" i="2"/>
  <c r="AI52" i="2" s="1"/>
  <c r="AE52" i="2"/>
  <c r="AC11" i="2"/>
  <c r="AC44" i="2"/>
  <c r="O54" i="2"/>
  <c r="AE12" i="2" l="1"/>
  <c r="AE23" i="2"/>
  <c r="AE11" i="2"/>
  <c r="AI11" i="2"/>
  <c r="AE27" i="2"/>
  <c r="AE21" i="2"/>
  <c r="AI21" i="2"/>
  <c r="AE40" i="2"/>
  <c r="AI40" i="2"/>
  <c r="AE18" i="2"/>
  <c r="AI18" i="2"/>
  <c r="AE48" i="2"/>
  <c r="AI48" i="2"/>
  <c r="AE25" i="2"/>
  <c r="AI25" i="2"/>
  <c r="AE44" i="2"/>
  <c r="AI44" i="2"/>
  <c r="AE39" i="2"/>
  <c r="AI39" i="2"/>
  <c r="AE42" i="2"/>
  <c r="AI42" i="2"/>
  <c r="AE9" i="2"/>
  <c r="AI9" i="2"/>
  <c r="AE45" i="2"/>
  <c r="AI45" i="2"/>
  <c r="AE47" i="2"/>
  <c r="AI47" i="2"/>
  <c r="AE19" i="2"/>
  <c r="AE32" i="2"/>
  <c r="AI32" i="2"/>
  <c r="AE24" i="2"/>
  <c r="AI24" i="2"/>
  <c r="AE50" i="2"/>
  <c r="AI50" i="2"/>
  <c r="AE10" i="2"/>
  <c r="AC54" i="2"/>
  <c r="AE54" i="2" l="1"/>
  <c r="J10" i="6"/>
  <c r="J12" i="6" s="1"/>
  <c r="H10" i="6"/>
  <c r="AE59" i="2"/>
  <c r="AE60" i="2"/>
  <c r="H12" i="6" l="1"/>
  <c r="H14" i="6"/>
</calcChain>
</file>

<file path=xl/sharedStrings.xml><?xml version="1.0" encoding="utf-8"?>
<sst xmlns="http://schemas.openxmlformats.org/spreadsheetml/2006/main" count="403" uniqueCount="234">
  <si>
    <t>State of Hawaii</t>
  </si>
  <si>
    <t>Compensatory Absences - Sick Leave - Instructions</t>
  </si>
  <si>
    <t>As of June 30, 2025</t>
  </si>
  <si>
    <t>To compute Accrued Vacation and Compensatory Time Leave:</t>
  </si>
  <si>
    <t>A.</t>
  </si>
  <si>
    <t>Employee Population:</t>
  </si>
  <si>
    <t>1.</t>
  </si>
  <si>
    <t>2.</t>
  </si>
  <si>
    <t>3.</t>
  </si>
  <si>
    <t>4.</t>
  </si>
  <si>
    <t>In determining the number of personnel included in the computation for each type of leave, count only those with balances at June 30, 2025.</t>
  </si>
  <si>
    <t>Computation:</t>
  </si>
  <si>
    <t>Pay rates should be the rate of the employee as of June 30, 2025. It should include shortage differentials.</t>
  </si>
  <si>
    <t>Department of ________________</t>
  </si>
  <si>
    <t>Count</t>
  </si>
  <si>
    <t>Division</t>
  </si>
  <si>
    <t>Totals</t>
  </si>
  <si>
    <t>No. of Employees:</t>
  </si>
  <si>
    <t>&lt;D&gt;</t>
  </si>
  <si>
    <t>Beginning Balance, 6/30/2024</t>
  </si>
  <si>
    <t>Prior Year(s) Adjustment (+/-)</t>
  </si>
  <si>
    <t>Earned in FY2025 (Must not exceed 168 hours)</t>
  </si>
  <si>
    <t>Used in FY2025</t>
  </si>
  <si>
    <t>Employee Rates</t>
  </si>
  <si>
    <t>Hourly Rate (HR) (Monthly Rate x 12 months /2180 hours)</t>
  </si>
  <si>
    <t>Sick  Leave (In Hours)</t>
  </si>
  <si>
    <t>Balance, 6/30/2025</t>
  </si>
  <si>
    <t>August 2020 to June30, 2021</t>
  </si>
  <si>
    <t>July 1, 2021 to June 30, 2022</t>
  </si>
  <si>
    <t>July 1, 2022 to June 30, 2023</t>
  </si>
  <si>
    <t>July 1, 2023 to June 30, 2024</t>
  </si>
  <si>
    <t>July 1, 2024 to June 30, 2025</t>
  </si>
  <si>
    <t>SICK LEAVE HOURS TAKEN FROM August 1, 2020 to June 30, 2025</t>
  </si>
  <si>
    <t>Total Value of Sick Leave as of 6/30/25 ((Bal, 6/30/2025 X HR) Excluding Social Security &amp; Medicare</t>
  </si>
  <si>
    <t>Check:</t>
  </si>
  <si>
    <t>Difference = 0.00</t>
  </si>
  <si>
    <t>Average % of Hours Used Each Year</t>
  </si>
  <si>
    <t>Other Considerations in the computations for sick leave taken as sick time (compensated absences)</t>
  </si>
  <si>
    <t>2</t>
  </si>
  <si>
    <t>SUGGESTED WORKSHEET TO COMPUTE SICK LEAVE  TAKEN AS TIME OFF (LIABILITY FOR COMPENSATED ABSENCES)</t>
  </si>
  <si>
    <t>Sick leave earned by each employee during the fiscal year should not exceed 168 hours (14 hours x 12 months).</t>
  </si>
  <si>
    <t>Compensated Absences - Sick Leave</t>
  </si>
  <si>
    <t>TOTAL HOURS OF SICK LEAVE TAKEN AS TIME OFF</t>
  </si>
  <si>
    <t>5.</t>
  </si>
  <si>
    <t>&lt;A&gt;</t>
  </si>
  <si>
    <t>&lt;C&gt;</t>
  </si>
  <si>
    <t>&lt;B&gt;</t>
  </si>
  <si>
    <t xml:space="preserve">Units of Leave Credits </t>
  </si>
  <si>
    <t>Dollar Amount of Accumulation at 6/30/2025</t>
  </si>
  <si>
    <t>Units of Vacation Leave Credits Earned During Fiscal Year 2025</t>
  </si>
  <si>
    <t>Number of Personnel Included in Computation</t>
  </si>
  <si>
    <t xml:space="preserve">Value of Sick Leave not to be taken as time-off </t>
  </si>
  <si>
    <t>6.</t>
  </si>
  <si>
    <t>7.</t>
  </si>
  <si>
    <t>Compensated Absences -Vacation Leave and Compensatory Time Leave - Instructions</t>
  </si>
  <si>
    <t xml:space="preserve">B. </t>
  </si>
  <si>
    <t>Vacation leave earned by each employee during the fiscal year should not exceed 168 hours (14 hours x 12 months) for each type of leave.</t>
  </si>
  <si>
    <t xml:space="preserve">Vacation and Compensatory Time Leave valuation are computed by multiplying the leave balances (in hours) and the hourly rate of the employee as of June 30, 2025. </t>
  </si>
  <si>
    <t>SUGGESTED WORKSHEET TO COMPUTE VACATION AND COMPENSATORY TIME  LEAVE ACCRUALS</t>
  </si>
  <si>
    <t>Compensated Absences - Vacation Leave and Compensatory Time Leave</t>
  </si>
  <si>
    <t>Vacation Leave (In Hours)</t>
  </si>
  <si>
    <t>Compensatory Leave (In Hours)</t>
  </si>
  <si>
    <t>Liability for Compensated Absences  excluding Social Security and Medicare</t>
  </si>
  <si>
    <t>Ending Balance, 6/30/2025 (= or &lt; 720 hours, if exceeds, excess will be used before 12/31/2025 ;  SHOULD NOT BE &gt;804 Hours)</t>
  </si>
  <si>
    <t>Balance, 6/30/2024</t>
  </si>
  <si>
    <t>Earned in FY2025</t>
  </si>
  <si>
    <t>Balance, 6/30/2025 (Must not exceed 20250 Hours for HGEA ONLY)</t>
  </si>
  <si>
    <t xml:space="preserve"> Vacation Leave (Bal, 6/30/2025 X HR )</t>
  </si>
  <si>
    <t>Compensatory Time (Bal, 6/30/2025 X HR)</t>
  </si>
  <si>
    <t>Count only those</t>
  </si>
  <si>
    <t>with balances &gt; 0</t>
  </si>
  <si>
    <t>There are two types of leave donations:</t>
  </si>
  <si>
    <t>Measurement and recognition:</t>
  </si>
  <si>
    <t>Compensated Absences Summary</t>
  </si>
  <si>
    <t>Type of Leave:</t>
  </si>
  <si>
    <t>Total</t>
  </si>
  <si>
    <t>Leave Donation Type</t>
  </si>
  <si>
    <t>Balance, 07/01/2024</t>
  </si>
  <si>
    <t>Additions in FY2025</t>
  </si>
  <si>
    <t>Utilized in FY2025</t>
  </si>
  <si>
    <t>Balance, 06/30/2025</t>
  </si>
  <si>
    <t>LEAVE DONATION IN HOURS</t>
  </si>
  <si>
    <t>Leave bank option</t>
  </si>
  <si>
    <t>B.</t>
  </si>
  <si>
    <t>Direct share option</t>
  </si>
  <si>
    <t>1, Employee No. XXXX</t>
  </si>
  <si>
    <t>2. Employee No. XXXX</t>
  </si>
  <si>
    <t>3. Employee No. XXXX</t>
  </si>
  <si>
    <t>TOTAL</t>
  </si>
  <si>
    <t>Department of __________________________</t>
  </si>
  <si>
    <t>*</t>
  </si>
  <si>
    <t>Computation and valuation of Leave Donation Pool/Leave Sharing Program:</t>
  </si>
  <si>
    <t>Compensated Absences -Leave Donation Pool / Leave Sharing Program- Instructions</t>
  </si>
  <si>
    <t>To compute Sick Leave:</t>
  </si>
  <si>
    <t>Applicable hourly rate to be used:</t>
  </si>
  <si>
    <t>Employee Identification No.</t>
  </si>
  <si>
    <t>COMPENSATED ABSENCES</t>
  </si>
  <si>
    <t>4</t>
  </si>
  <si>
    <t>Compensated Absences - Leave Donation Pool/Leave Sharing Program</t>
  </si>
  <si>
    <t>Liability for Compensated Absences</t>
  </si>
  <si>
    <t>C. Direct share option - If the balance is no longer needed it shall be returned to the eligible employees who donated the leave. As such, the balance will be zero and should be added back to the respective employee who donated the leave.</t>
  </si>
  <si>
    <t>A.  Leave bank option - This option allows eligible employees to donate shared leave anonymously and allow eligible employees to utilize shared leave donations.</t>
  </si>
  <si>
    <t>B. Direct share option - This option allows eligible employees to donate shared leave to designated employee who are eligible recipients.</t>
  </si>
  <si>
    <t>Employee Hire Date</t>
  </si>
  <si>
    <t>to check:</t>
  </si>
  <si>
    <t>Shaded fields in yellow are formulas, not to be changed</t>
  </si>
  <si>
    <t>For each employee, get the number of hours taken as sick time off for the period August 1, 2020 to June 30, 2025. If the total taken as time off is more than 826.56 hours ( 4.92 x 168 hours), investigate, otherwise, the % of time-off to be taken as sick leave will be 100%.</t>
  </si>
  <si>
    <t>Sick Hours Earned each year, if the employee is employed in less than a year, change the number, it should be lesser than 168. replace it with the number of hours which should have been earned during the period (see instructions)</t>
  </si>
  <si>
    <t>Prepared by:</t>
  </si>
  <si>
    <t>Vacation leave</t>
  </si>
  <si>
    <t xml:space="preserve"> Compensatory time</t>
  </si>
  <si>
    <t xml:space="preserve"> Leave donation pool/leave sharing program</t>
  </si>
  <si>
    <t xml:space="preserve">Sick leave  which more likely than not be used as time off </t>
  </si>
  <si>
    <t>Name:</t>
  </si>
  <si>
    <t>Title:</t>
  </si>
  <si>
    <t>Date:</t>
  </si>
  <si>
    <t xml:space="preserve">Phone # </t>
  </si>
  <si>
    <t>Email Address</t>
  </si>
  <si>
    <t>Reviewed by:</t>
  </si>
  <si>
    <t>In most cases, balances for Vacation Leave and Compensatory Time Leave for each employee as of June 30, 2025 are not more than 720 hours and 240 hours, respectively.  However, if the vacation balance is more than 720 hours, it should not exceed 804 hours (720 hours limit plus 84 hours earned from January to June) but the 84 hours (14 hours x 6 months) should be used during the year. For Compensatory Time Leave, if it exceeds 240 hours, check if the bargaining unit agreement allows.</t>
  </si>
  <si>
    <t>For those who are in the service on or prior to August  1, 2020, compute the annual average number of hours taken by adding the total number of hours taken for the period specified above and divide it by 4.92 (4 years plus 11/12). For those hired after August 1, 2020 divide it by the length of service, example: Hired May 1, 2021 - it will be 4 years and 2 months - 4.17 In the column "Average Annual No. of Hours of Sick Leave Taken as Time off", the denominator should be changed as such.</t>
  </si>
  <si>
    <r>
      <t xml:space="preserve">AVERAGE NO. OF HOURS OF SICK LEAVE TAKEN  AS TIME OFF. </t>
    </r>
    <r>
      <rPr>
        <b/>
        <u val="singleAccounting"/>
        <sz val="11"/>
        <color rgb="FFFF0000"/>
        <rFont val="Aptos Narrow"/>
        <family val="2"/>
        <scheme val="minor"/>
      </rPr>
      <t>If the employee is hired after 8/1/2020, change the denominator (see instructions)</t>
    </r>
  </si>
  <si>
    <t>Restated Beginning Balance of Liability for Compensated Absences</t>
  </si>
  <si>
    <t>Current portion of CT</t>
  </si>
  <si>
    <t>Current Portion of Compensated Absences Liability</t>
  </si>
  <si>
    <t>Balance as of 6/30/2024 (From FY2024 Report)</t>
  </si>
  <si>
    <t>Current Portion of Liability for Compensated Absences</t>
  </si>
  <si>
    <t>% of Current portion of VL (Used in FY2025/Balance as of 6/30/25</t>
  </si>
  <si>
    <t>% of current portion on CT (Used in FY2025/Balance as of 6/30/2025)</t>
  </si>
  <si>
    <t>% of current portion of Compensated Absences Liability  (Used in FY2025/Balance as of 6/30/25)</t>
  </si>
  <si>
    <t>% of Current Portion of Liability for Compensated Absences (utilized in FY2025/Balance 6/30/25)</t>
  </si>
  <si>
    <r>
      <t xml:space="preserve">FY2024 Applicable Hourly Rate to be Used </t>
    </r>
    <r>
      <rPr>
        <b/>
        <sz val="11"/>
        <color rgb="FFFF0000"/>
        <rFont val="Aptos Narrow"/>
        <family val="2"/>
        <scheme val="minor"/>
      </rPr>
      <t>*</t>
    </r>
  </si>
  <si>
    <r>
      <t xml:space="preserve">FY 2025 Applicable Hourly Rate to be Used </t>
    </r>
    <r>
      <rPr>
        <b/>
        <sz val="11"/>
        <color rgb="FFFF0000"/>
        <rFont val="Aptos Narrow"/>
        <family val="2"/>
        <scheme val="minor"/>
      </rPr>
      <t>*</t>
    </r>
  </si>
  <si>
    <t>Compensated Absences as of 07/01/2024</t>
  </si>
  <si>
    <t>Compensated Absences as of 06/30/2025</t>
  </si>
  <si>
    <t>B. Direct share option - the applicable rate shall be the hourly rate of the employee entitled to use the donated leave as of 06/30/2024 and 6/30/2025.</t>
  </si>
  <si>
    <t>Current portion of VL</t>
  </si>
  <si>
    <t>Adjustment for the beginning balance, per GASB Statement No. 100</t>
  </si>
  <si>
    <t>The beginning balance shall be the balances as reported as of June 30, 2024.</t>
  </si>
  <si>
    <t>% of Current Portion of Liability (Used in FY25/Balance, 6/30/25)</t>
  </si>
  <si>
    <t>Monthly Rate as of 6/30/2025 (Includes shortage differential,  etc.)</t>
  </si>
  <si>
    <t>Monthly Rate as of 6/30/2025 (Includes shortage differential, etc.)</t>
  </si>
  <si>
    <t>Liability for Sick Leave for use as time off , excluding social security and Medicare</t>
  </si>
  <si>
    <t>Current Portion of Compensated Liability</t>
  </si>
  <si>
    <t>% of Liability for Compensated Absences Vs Value of Sick Leave</t>
  </si>
  <si>
    <t>Shaded fields in orange are formulas and should only be changed per instructions</t>
  </si>
  <si>
    <t>A. Leave bank option - the applicable rate shall be the average hourly rate of entitled employees currently utilizing the leave donation as of 06/30/2024 and 6/30/205. If no one is currently utilizing the leave bank, the rate shall be the average rate as of 06/30/2024 or 6/30/2025 of employees who utilized the donation leave in the past 3.92 years or 4.92 years.</t>
  </si>
  <si>
    <t>To compute the current portion of the liability, calculate the % of leave used in FY2025 compared to the balance as of 6/30/2025 and multiply it with the computed liability of compensated absences.</t>
  </si>
  <si>
    <t>Beginning Balance, as Adjusted</t>
  </si>
  <si>
    <t>1</t>
  </si>
  <si>
    <t xml:space="preserve">Include all employees who are earning and accumulating leave credits as of June 30, 2025  and who have balances in the last reporting period (June 30, 2024). </t>
  </si>
  <si>
    <t>For  all employees who retired or resigned or separated from the service, during the fiscal year and were paid vacation pay-out on or before June 30, 2025, include them in the support schedule showing the beginning balance, their  "earned" leave credits during the current fiscal year and to show that there was a "pay out" enter the hours as "used" and the ending balance should be zero (0). For employees who retired during the fiscal year but were not paid vacation pay-out as of June 30, 2025 include them also in the supporting schedule but still showing the balances since the State still owes them and said employees did not receive the payout. For employees who transferred to another state department, show their balances as of June 30, 2024 and whatever earned during the current  fiscal year and the transferred balance shall be entered in the "used column" and the ending balance should be zero.</t>
  </si>
  <si>
    <t>3</t>
  </si>
  <si>
    <t>5</t>
  </si>
  <si>
    <t>6</t>
  </si>
  <si>
    <t>7</t>
  </si>
  <si>
    <t>8</t>
  </si>
  <si>
    <t>9</t>
  </si>
  <si>
    <t>10</t>
  </si>
  <si>
    <t>Departments or agency reporting units with more than 1,000 active current employees as of June 30, 2025, may have the option to choose a representative sample or calculations could be performed for each employee group then aggregated, in estimating the amounts of sick leave which are more likely  to be taken as time-off. If the sampling method is chosen, the size of the sample is a matter of professional judgement and statistical validity may be a consideration.</t>
  </si>
  <si>
    <t>Department of XYZ</t>
  </si>
  <si>
    <t>A</t>
  </si>
  <si>
    <t>B</t>
  </si>
  <si>
    <t>C</t>
  </si>
  <si>
    <t>D</t>
  </si>
  <si>
    <t>123456</t>
  </si>
  <si>
    <t>234567</t>
  </si>
  <si>
    <t>456789</t>
  </si>
  <si>
    <t>567890</t>
  </si>
  <si>
    <t>345268</t>
  </si>
  <si>
    <t>452630</t>
  </si>
  <si>
    <t>657920</t>
  </si>
  <si>
    <t>456780</t>
  </si>
  <si>
    <t>123459</t>
  </si>
  <si>
    <t>325689</t>
  </si>
  <si>
    <t>687926</t>
  </si>
  <si>
    <t>235892</t>
  </si>
  <si>
    <t>326981</t>
  </si>
  <si>
    <t>456879</t>
  </si>
  <si>
    <t>124563</t>
  </si>
  <si>
    <t>678923</t>
  </si>
  <si>
    <t>Assumptions:</t>
  </si>
  <si>
    <t>Compensated Absences for Sick Leave as of June 30,</t>
  </si>
  <si>
    <t>FY2025</t>
  </si>
  <si>
    <t>FY2024</t>
  </si>
  <si>
    <t>Compensated Absences:</t>
  </si>
  <si>
    <t>Current Portion:</t>
  </si>
  <si>
    <t>To be reported to DAGS-Accounting Division/UARB:</t>
  </si>
  <si>
    <t>(Without Fringe Benefits)</t>
  </si>
  <si>
    <t>Fringe Benefit Rates:</t>
  </si>
  <si>
    <t>FY 2025</t>
  </si>
  <si>
    <t>FY 2024</t>
  </si>
  <si>
    <t>To be reported in the Financial Statements for Departments who have their separate audit reports or prepares their own financial statements:</t>
  </si>
  <si>
    <t>(With Fringe Benefits)</t>
  </si>
  <si>
    <t>$ amount of sick leave as of 6/30/25:</t>
  </si>
  <si>
    <t>$ amount of sick leave as of 6/30/24:</t>
  </si>
  <si>
    <t>Include all balances of donated vacation leave donated for use of employees within the department to ease the burdens who have to take time off from work without pay to recover from a serious personal illness or injury or to care for a family member who has a serious personal illness or injury and is incapable of self care. As required by GASB Statement No.100, the amount of compensated absences as of June 30, 2024 should also be calculated by multiplying the balance as of June 30, 2024 (no. of hours) and the effective rate as of June 30, 2025.</t>
  </si>
  <si>
    <t>Compute the total value of sick leave by multiplying the balance of sick leave (in hours) as of June 30, 2025 and the employee hourly rate as of June 30, 2025.</t>
  </si>
  <si>
    <t>Include all employees who are earning and accumulating leave credits as of June 30, 2025 and also those employees with balances as of June 30, 2024 but left the department in FY2025.</t>
  </si>
  <si>
    <t>For employees who retired/resigned/transferred to another State Department during the fiscal year, enter their beginning balances, amounts earned during the year, and in the "Used in FY 25" column, enter the total for the beginning balance and whatever is earned in FY2025 and the ending balance column should be zero (0).</t>
  </si>
  <si>
    <t>Intra-departmental transferees should be included in the computation in the department they are assigned as of June 30, 2025.  In computing leave hours earned during the fiscal year, include hours earned from the department where they came from plus those earned in the department they are assigned as of June 30, 2025.</t>
  </si>
  <si>
    <t>For FY2025, the beginning balance amount shall be the amount reported as of June 30, 2024 as contingent liability for sick leave multiplied by the percentage of  total sick leave determined as compensated absences liability for sick leave against the total value as of June 30, 2025. Since this is the initial year of implementation, just use the percentage computed for fiscal year 2025 as an estimate to simplify the determination. This will only be shown in the summary worksheet.</t>
  </si>
  <si>
    <t>Compute the % of sick leave taken as time off using the result from No. 4 divided by 168 hours (earned sick leave annually). As mentioned in No. 3, this should not exceed 100%. If the employee's length of service is less than a year, change the number to the number of hours which should have been earned , e.g. if the employee was hired October 1, 2024, the correct number is 126 hours (9 months x 14 hours).</t>
  </si>
  <si>
    <t>Compute the value of Sick Leave for use as time off, by multiplying the % of sick leave taken as time off with the total value of sick leave as of 6/30/2025 (Result of No. 2) This represents the liability for compensated absences.</t>
  </si>
  <si>
    <t>Also, compute the value of sick leave which will most likely not be taken as time off by deducting the result in item #6 from the result in #2.</t>
  </si>
  <si>
    <t>Do not include costs for fringe benefits, DAGS-Accounting Division-UARB will include it in the consolidated reports. For Departments that issue separate financial statements, fringe benefits should be included in the computation for the liability for compensated absences in their respective financial statements.  In accordance with GASB 101, par. 26, salary-related payments (i.e. fringe rates) related to defined benefit pension and OPEB should not be included in the measurement liabilities for compensated absences.</t>
  </si>
  <si>
    <t>Do not include costs for fringe benefits, DAGS-Accounting Division-UARB will include it in the consolidated reports. For Departments that issue separate financial statements, fringe benefits costs should be included in the computation for the liability for compensated absences in their respective financial statements.  In accordance with GASB 101, par. 26, salary-related payments (i.e. fringe rates) related to defined benefit pension and OPEB should not be included in the measurement liabilities for compensated absences.</t>
  </si>
  <si>
    <t>To compute the current portion of the liability, calculate the % of leave used in FY2025 compared to the balance as of June 30, 2025 and multiply it with the computed total liability of compensated absences.</t>
  </si>
  <si>
    <t>B. Direct share option - the value shall be computed by multiplying the number of hours remaining or balance remaining by the hourly rate of the designated employee as of June 30, 2025.</t>
  </si>
  <si>
    <t>A.  Leave bank option -  the value shall be computed by multiplying the number of hours remaining (balance) as of June 30, 2025 by the average hourly rate of employees currently utilizing the leave donation as of June 30, 2025. If there is currently no one utilizing the leave donation, use the average rate of employees who utilized the leave in the past 4.92 years.</t>
  </si>
  <si>
    <t xml:space="preserve">Intra-departmental transferees should be included in the computation in the department they are assigned as of June 30, 2025.  In computing leave hours earned during the fiscal year, include hours earned from the department where they came from plus those earned in the department where they are assigned to as of June 30, 2025. </t>
  </si>
  <si>
    <t xml:space="preserve">For  Departments or Agency Reporting Units with 1,000 or more current active employees that opted a representative sample in computing </t>
  </si>
  <si>
    <t xml:space="preserve"> (Interim FB Rates per Finance Memorandum No. 23-09 dated July 7, 2023 - 64.25% - OPEB Rate 11.69% - Pension Accumulatiuon - 24.00% -Pension Administration 0.01%</t>
  </si>
  <si>
    <t>Sampling Methodology:</t>
  </si>
  <si>
    <t>Probability Sampling:</t>
  </si>
  <si>
    <t xml:space="preserve">               a. The employees were first grouped by their respective divisions</t>
  </si>
  <si>
    <t xml:space="preserve">               c. From this groups, employees were randomly picked by selecting the employee number, making sure that each categorized group are well represented.</t>
  </si>
  <si>
    <t xml:space="preserve">               b. The employees were then grouped by the years of service  (&lt; 5 years, 5.1 - 10 years, 10.1 - 15 years, 15.1 - 20 years, 20.1 - 25 years and &gt;30 years, </t>
  </si>
  <si>
    <t>3. From this selected group, gather all information  needed and enter the information in the appropraite fields in the worksheet</t>
  </si>
  <si>
    <t>4. After performing and observing all the of the foregoing policies and proceudres, we can conclude that the result of estimating the liability for compensated absences is a representation of the whole department.</t>
  </si>
  <si>
    <t>1. The Department has 1,010 active employees as of June 30, 2025.</t>
  </si>
  <si>
    <t>Replace the amount with the actual value of Sick Leave as of June 30, 2025</t>
  </si>
  <si>
    <t>Replace the amount with the actual value of Sick Leave as of June 30, 2024</t>
  </si>
  <si>
    <t>Enter the actual value of Sick Leave as of June 30, 2025</t>
  </si>
  <si>
    <t xml:space="preserve"> FY2025 Fringe Benefits (FB) Rate for FY 2025  less % rates related to pensions and OPEB</t>
  </si>
  <si>
    <t>Enter the actual value of Sick Leave as of June 30, 2024</t>
  </si>
  <si>
    <t>Actual:</t>
  </si>
  <si>
    <r>
      <t>the compensated absences liabilities for</t>
    </r>
    <r>
      <rPr>
        <b/>
        <sz val="11"/>
        <color rgb="FFFF0000"/>
        <rFont val="Aptos Narrow"/>
        <family val="2"/>
        <scheme val="minor"/>
      </rPr>
      <t xml:space="preserve"> SICK LEAVE</t>
    </r>
    <r>
      <rPr>
        <sz val="11"/>
        <color rgb="FFFF0000"/>
        <rFont val="Aptos Narrow"/>
        <family val="2"/>
        <scheme val="minor"/>
      </rPr>
      <t>,  the  the sampling methodology used as well as the policies and procedures</t>
    </r>
  </si>
  <si>
    <t>must be shown in the fields provided below. Also, the formula in the Compensated Absences Summary tab,  on Column J, Row 3</t>
  </si>
  <si>
    <t>(liability for compensated absences for sick leave as June 30, 2025) should be changed and enter the amount determined as liability</t>
  </si>
  <si>
    <t>In the Computed Absences Summary Tab,  prlace the formulace with the amounts computed below:</t>
  </si>
  <si>
    <t>2.  From this data, 200 employees were randomly selected from all the divisions which is approximately 20% of the active employees as of 06/30/2025</t>
  </si>
  <si>
    <t>computed  using the sampling method. The same should be done in Column L,  Row 3 of the summary.</t>
  </si>
  <si>
    <t xml:space="preserve"> FY2025 Fringe Benefits (FB) Rate for FY 2025 is unknown.  Replace this field with  the authorized FB Rate by the Department of Budget and Finance, and deduct the % rates related to pensions and OPEB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</si>
</sst>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mm/dd/yyyy"/>
  </numFmts>
  <fonts count="27"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2"/>
      <color theme="1"/>
      <name val="Aptos Narrow"/>
      <family val="2"/>
      <scheme val="minor"/>
    </font>
    <font>
      <b/>
      <sz val="14"/>
      <color theme="1"/>
      <name val="Aptos Narrow"/>
      <family val="2"/>
      <scheme val="minor"/>
    </font>
    <font>
      <b/>
      <u/>
      <sz val="11"/>
      <color theme="1"/>
      <name val="Aptos Narrow"/>
      <family val="2"/>
      <scheme val="minor"/>
    </font>
    <font>
      <b/>
      <sz val="11"/>
      <color rgb="FFFF0000"/>
      <name val="Aptos Narrow"/>
      <family val="2"/>
      <scheme val="minor"/>
    </font>
    <font>
      <b/>
      <sz val="10"/>
      <name val="Aptos Narrow"/>
      <family val="2"/>
      <scheme val="minor"/>
    </font>
    <font>
      <sz val="10"/>
      <name val="Aptos Narrow"/>
      <family val="2"/>
      <scheme val="minor"/>
    </font>
    <font>
      <sz val="14"/>
      <color theme="1"/>
      <name val="Aptos Narrow"/>
      <family val="2"/>
      <scheme val="minor"/>
    </font>
    <font>
      <b/>
      <u val="singleAccounting"/>
      <sz val="11"/>
      <color theme="1"/>
      <name val="Aptos Narrow"/>
      <family val="2"/>
      <scheme val="minor"/>
    </font>
    <font>
      <b/>
      <u val="singleAccounting"/>
      <sz val="9"/>
      <name val="Aptos Narrow"/>
      <family val="2"/>
      <scheme val="minor"/>
    </font>
    <font>
      <b/>
      <sz val="18"/>
      <color rgb="FFFF0000"/>
      <name val="Aptos Narrow"/>
      <family val="2"/>
      <scheme val="minor"/>
    </font>
    <font>
      <b/>
      <sz val="12"/>
      <color theme="1"/>
      <name val="Aptos Narrow"/>
      <family val="2"/>
      <scheme val="minor"/>
    </font>
    <font>
      <b/>
      <u/>
      <sz val="11"/>
      <color rgb="FFFF0000"/>
      <name val="Aptos Narrow"/>
      <family val="2"/>
      <scheme val="minor"/>
    </font>
    <font>
      <b/>
      <sz val="12"/>
      <color rgb="FFFF0000"/>
      <name val="Aptos Narrow"/>
      <family val="2"/>
      <scheme val="minor"/>
    </font>
    <font>
      <b/>
      <sz val="14"/>
      <color rgb="FFFF0000"/>
      <name val="Aptos Narrow"/>
      <family val="2"/>
      <scheme val="minor"/>
    </font>
    <font>
      <b/>
      <u val="singleAccounting"/>
      <sz val="11"/>
      <color rgb="FFFF0000"/>
      <name val="Aptos Narrow"/>
      <family val="2"/>
      <scheme val="minor"/>
    </font>
    <font>
      <b/>
      <sz val="11"/>
      <name val="Aptos Narrow"/>
      <family val="2"/>
      <scheme val="minor"/>
    </font>
    <font>
      <sz val="12"/>
      <color rgb="FFFF0000"/>
      <name val="Aptos Narrow"/>
      <family val="2"/>
      <scheme val="minor"/>
    </font>
    <font>
      <sz val="11"/>
      <name val="Aptos Narrow"/>
      <family val="2"/>
      <scheme val="minor"/>
    </font>
    <font>
      <b/>
      <sz val="11"/>
      <color rgb="FF0070C0"/>
      <name val="Aptos Narrow"/>
      <family val="2"/>
      <scheme val="minor"/>
    </font>
    <font>
      <sz val="11"/>
      <color rgb="FF0070C0"/>
      <name val="Aptos Narrow"/>
      <family val="2"/>
      <scheme val="minor"/>
    </font>
    <font>
      <b/>
      <sz val="11"/>
      <color theme="8" tint="-0.249977111117893"/>
      <name val="Aptos Narrow"/>
      <family val="2"/>
      <scheme val="minor"/>
    </font>
    <font>
      <sz val="11"/>
      <color rgb="FFEE0000"/>
      <name val="Aptos Narrow"/>
      <family val="2"/>
      <scheme val="minor"/>
    </font>
    <font>
      <b/>
      <sz val="11"/>
      <color rgb="FFEE0000"/>
      <name val="Aptos Narrow"/>
      <family val="2"/>
      <scheme val="minor"/>
    </font>
    <font>
      <b/>
      <sz val="8"/>
      <color theme="8" tint="-0.249977111117893"/>
      <name val="Aptos Narrow"/>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B0F0"/>
        <bgColor indexed="64"/>
      </patternFill>
    </fill>
  </fills>
  <borders count="12">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auto="1"/>
      </bottom>
      <diagonal/>
    </border>
    <border>
      <left style="thick">
        <color rgb="FFEE0000"/>
      </left>
      <right/>
      <top style="thick">
        <color rgb="FFEE0000"/>
      </top>
      <bottom/>
      <diagonal/>
    </border>
    <border>
      <left/>
      <right/>
      <top style="thick">
        <color rgb="FFEE0000"/>
      </top>
      <bottom/>
      <diagonal/>
    </border>
    <border>
      <left/>
      <right style="thick">
        <color rgb="FFEE0000"/>
      </right>
      <top style="thick">
        <color rgb="FFEE0000"/>
      </top>
      <bottom/>
      <diagonal/>
    </border>
    <border>
      <left style="thick">
        <color rgb="FFEE0000"/>
      </left>
      <right/>
      <top/>
      <bottom/>
      <diagonal/>
    </border>
    <border>
      <left/>
      <right style="thick">
        <color rgb="FFEE0000"/>
      </right>
      <top/>
      <bottom/>
      <diagonal/>
    </border>
    <border>
      <left style="thick">
        <color rgb="FFEE0000"/>
      </left>
      <right/>
      <top/>
      <bottom style="thick">
        <color rgb="FFEE0000"/>
      </bottom>
      <diagonal/>
    </border>
    <border>
      <left/>
      <right/>
      <top/>
      <bottom style="thick">
        <color rgb="FFEE0000"/>
      </bottom>
      <diagonal/>
    </border>
    <border>
      <left/>
      <right style="thick">
        <color rgb="FFEE0000"/>
      </right>
      <top/>
      <bottom style="thick">
        <color rgb="FFEE0000"/>
      </bottom>
      <diagonal/>
    </border>
  </borders>
  <cellStyleXfs count="1">
    <xf numFmtId="0" fontId="0" fillId="0" borderId="0"/>
  </cellStyleXfs>
  <cellXfs count="198">
    <xf numFmtId="0" fontId="0" fillId="0" borderId="0" xfId="0"/>
    <xf numFmtId="3" fontId="3" fillId="0" borderId="0" xfId="0" applyNumberFormat="1" applyFont="1"/>
    <xf numFmtId="3" fontId="0" fillId="0" borderId="0" xfId="0" applyNumberFormat="1"/>
    <xf numFmtId="49" fontId="0" fillId="0" borderId="0" xfId="0" applyNumberFormat="1"/>
    <xf numFmtId="3" fontId="4" fillId="0" borderId="0" xfId="0" applyNumberFormat="1" applyFont="1"/>
    <xf numFmtId="49" fontId="4" fillId="0" borderId="0" xfId="0" applyNumberFormat="1" applyFont="1"/>
    <xf numFmtId="49" fontId="2" fillId="0" borderId="1" xfId="0" applyNumberFormat="1" applyFont="1" applyBorder="1" applyAlignment="1">
      <alignment horizontal="center" wrapText="1"/>
    </xf>
    <xf numFmtId="49" fontId="2" fillId="0" borderId="0" xfId="0" applyNumberFormat="1" applyFont="1"/>
    <xf numFmtId="3" fontId="2" fillId="0" borderId="0" xfId="0" applyNumberFormat="1" applyFont="1"/>
    <xf numFmtId="43" fontId="6" fillId="0" borderId="0" xfId="0" applyNumberFormat="1" applyFont="1" applyAlignment="1">
      <alignment horizontal="center"/>
    </xf>
    <xf numFmtId="49" fontId="6" fillId="0" borderId="0" xfId="0" applyNumberFormat="1" applyFont="1"/>
    <xf numFmtId="49" fontId="1" fillId="0" borderId="0" xfId="0" applyNumberFormat="1" applyFont="1"/>
    <xf numFmtId="0" fontId="9" fillId="0" borderId="0" xfId="0" applyFont="1" applyAlignment="1">
      <alignment horizontal="center" vertical="center" wrapText="1"/>
    </xf>
    <xf numFmtId="0" fontId="0" fillId="0" borderId="0" xfId="0" applyAlignment="1">
      <alignment wrapText="1"/>
    </xf>
    <xf numFmtId="43" fontId="4" fillId="0" borderId="0" xfId="0" applyNumberFormat="1" applyFont="1"/>
    <xf numFmtId="43" fontId="10" fillId="0" borderId="0" xfId="0" applyNumberFormat="1" applyFont="1" applyAlignment="1">
      <alignment horizontal="center" wrapText="1"/>
    </xf>
    <xf numFmtId="43" fontId="11" fillId="0" borderId="0" xfId="0" applyNumberFormat="1" applyFont="1" applyAlignment="1">
      <alignment horizontal="center" wrapText="1"/>
    </xf>
    <xf numFmtId="43" fontId="2" fillId="0" borderId="0" xfId="0" applyNumberFormat="1" applyFont="1"/>
    <xf numFmtId="43" fontId="0" fillId="0" borderId="0" xfId="0" applyNumberFormat="1"/>
    <xf numFmtId="43" fontId="2" fillId="0" borderId="2" xfId="0" applyNumberFormat="1" applyFont="1" applyBorder="1"/>
    <xf numFmtId="41" fontId="2" fillId="0" borderId="0" xfId="0" applyNumberFormat="1" applyFont="1"/>
    <xf numFmtId="43" fontId="2" fillId="0" borderId="0" xfId="0" applyNumberFormat="1" applyFont="1" applyAlignment="1">
      <alignment horizontal="center"/>
    </xf>
    <xf numFmtId="43" fontId="6" fillId="0" borderId="0" xfId="0" applyNumberFormat="1" applyFont="1"/>
    <xf numFmtId="43" fontId="1" fillId="0" borderId="0" xfId="0" applyNumberFormat="1" applyFont="1"/>
    <xf numFmtId="0" fontId="0" fillId="0" borderId="0" xfId="0" applyAlignment="1">
      <alignment horizontal="center" wrapText="1"/>
    </xf>
    <xf numFmtId="43" fontId="2" fillId="0" borderId="0" xfId="0" applyNumberFormat="1" applyFont="1" applyAlignment="1">
      <alignment horizontal="center" wrapText="1"/>
    </xf>
    <xf numFmtId="3" fontId="5" fillId="0" borderId="0" xfId="0" applyNumberFormat="1" applyFont="1" applyAlignment="1">
      <alignment horizontal="center" wrapText="1"/>
    </xf>
    <xf numFmtId="49" fontId="5" fillId="0" borderId="0" xfId="0" applyNumberFormat="1" applyFont="1" applyAlignment="1">
      <alignment horizontal="center" wrapText="1"/>
    </xf>
    <xf numFmtId="49" fontId="2" fillId="0" borderId="0" xfId="0" applyNumberFormat="1" applyFont="1" applyAlignment="1">
      <alignment horizontal="center" wrapText="1"/>
    </xf>
    <xf numFmtId="43" fontId="0" fillId="3" borderId="0" xfId="0" applyNumberFormat="1" applyFill="1"/>
    <xf numFmtId="0" fontId="2" fillId="0" borderId="0" xfId="0" applyFont="1" applyAlignment="1">
      <alignment horizontal="center" wrapText="1"/>
    </xf>
    <xf numFmtId="0" fontId="2" fillId="0" borderId="0" xfId="0" applyFont="1"/>
    <xf numFmtId="0" fontId="0" fillId="0" borderId="0" xfId="0" applyAlignment="1">
      <alignment horizontal="right"/>
    </xf>
    <xf numFmtId="43" fontId="0" fillId="0" borderId="2" xfId="0" applyNumberFormat="1" applyBorder="1"/>
    <xf numFmtId="10" fontId="0" fillId="3" borderId="0" xfId="0" applyNumberFormat="1" applyFill="1"/>
    <xf numFmtId="0" fontId="0" fillId="0" borderId="0" xfId="0" applyAlignment="1">
      <alignment vertical="top" wrapText="1"/>
    </xf>
    <xf numFmtId="49" fontId="3" fillId="0" borderId="0" xfId="0" applyNumberFormat="1" applyFont="1"/>
    <xf numFmtId="0" fontId="12" fillId="0" borderId="0" xfId="0" applyFont="1" applyAlignment="1">
      <alignment horizontal="center" vertical="center"/>
    </xf>
    <xf numFmtId="0" fontId="4" fillId="0" borderId="0" xfId="0" applyFont="1"/>
    <xf numFmtId="3" fontId="5" fillId="0" borderId="0" xfId="0" applyNumberFormat="1" applyFont="1" applyAlignment="1">
      <alignment horizontal="center"/>
    </xf>
    <xf numFmtId="49" fontId="5" fillId="0" borderId="0" xfId="0" applyNumberFormat="1" applyFont="1" applyAlignment="1">
      <alignment horizontal="center"/>
    </xf>
    <xf numFmtId="41" fontId="2" fillId="3" borderId="3" xfId="0" applyNumberFormat="1" applyFont="1" applyFill="1" applyBorder="1"/>
    <xf numFmtId="0" fontId="2" fillId="0" borderId="0" xfId="0" applyFont="1" applyAlignment="1">
      <alignment horizontal="center" vertical="top" wrapText="1"/>
    </xf>
    <xf numFmtId="0" fontId="2" fillId="0" borderId="0" xfId="0" applyFont="1" applyAlignment="1">
      <alignment horizontal="center"/>
    </xf>
    <xf numFmtId="43" fontId="0" fillId="0" borderId="0" xfId="0" applyNumberFormat="1" applyAlignment="1">
      <alignment vertical="top" wrapText="1"/>
    </xf>
    <xf numFmtId="43" fontId="0" fillId="0" borderId="2" xfId="0" applyNumberFormat="1" applyBorder="1" applyAlignment="1">
      <alignment vertical="top" wrapText="1"/>
    </xf>
    <xf numFmtId="3" fontId="13" fillId="0" borderId="0" xfId="0" applyNumberFormat="1" applyFont="1"/>
    <xf numFmtId="0" fontId="0" fillId="0" borderId="0" xfId="0" applyAlignment="1">
      <alignment vertical="top"/>
    </xf>
    <xf numFmtId="43" fontId="0" fillId="0" borderId="0" xfId="0" applyNumberFormat="1" applyAlignment="1">
      <alignment vertical="top"/>
    </xf>
    <xf numFmtId="0" fontId="6" fillId="0" borderId="0" xfId="0" applyFont="1" applyAlignment="1">
      <alignment vertical="top"/>
    </xf>
    <xf numFmtId="0" fontId="6" fillId="0" borderId="0" xfId="0" applyFont="1" applyAlignment="1">
      <alignment horizontal="center" wrapText="1"/>
    </xf>
    <xf numFmtId="3" fontId="0" fillId="3" borderId="0" xfId="0" applyNumberFormat="1" applyFill="1"/>
    <xf numFmtId="164" fontId="0" fillId="0" borderId="0" xfId="0" applyNumberFormat="1"/>
    <xf numFmtId="164" fontId="4" fillId="0" borderId="0" xfId="0" applyNumberFormat="1" applyFont="1"/>
    <xf numFmtId="164" fontId="2" fillId="0" borderId="0" xfId="0" applyNumberFormat="1" applyFont="1"/>
    <xf numFmtId="43" fontId="0" fillId="0" borderId="0" xfId="0" applyNumberFormat="1" applyAlignment="1">
      <alignment wrapText="1"/>
    </xf>
    <xf numFmtId="43" fontId="6" fillId="0" borderId="0" xfId="0" applyNumberFormat="1" applyFont="1" applyAlignment="1">
      <alignment horizontal="center" wrapText="1"/>
    </xf>
    <xf numFmtId="43" fontId="0" fillId="0" borderId="1" xfId="0" applyNumberFormat="1" applyBorder="1"/>
    <xf numFmtId="164" fontId="6" fillId="0" borderId="0" xfId="0" applyNumberFormat="1" applyFont="1" applyAlignment="1">
      <alignment horizontal="center" wrapText="1"/>
    </xf>
    <xf numFmtId="43" fontId="0" fillId="4" borderId="0" xfId="0" applyNumberFormat="1" applyFill="1"/>
    <xf numFmtId="0" fontId="0" fillId="4" borderId="0" xfId="0" applyFill="1"/>
    <xf numFmtId="3" fontId="0" fillId="4" borderId="0" xfId="0" applyNumberFormat="1" applyFill="1"/>
    <xf numFmtId="0" fontId="1" fillId="0" borderId="0" xfId="0" applyFont="1"/>
    <xf numFmtId="3" fontId="13" fillId="0" borderId="0" xfId="0" applyNumberFormat="1" applyFont="1" applyAlignment="1">
      <alignment horizontal="center"/>
    </xf>
    <xf numFmtId="0" fontId="0" fillId="0" borderId="0" xfId="0" applyAlignment="1">
      <alignment horizontal="center"/>
    </xf>
    <xf numFmtId="3" fontId="3" fillId="0" borderId="0" xfId="0" quotePrefix="1" applyNumberFormat="1" applyFont="1"/>
    <xf numFmtId="3" fontId="13" fillId="0" borderId="0" xfId="0" applyNumberFormat="1" applyFont="1" applyAlignment="1">
      <alignment horizontal="left"/>
    </xf>
    <xf numFmtId="3" fontId="3" fillId="0" borderId="0" xfId="0" quotePrefix="1" applyNumberFormat="1" applyFont="1" applyAlignment="1">
      <alignment vertical="top"/>
    </xf>
    <xf numFmtId="3" fontId="3" fillId="0" borderId="0" xfId="0" applyNumberFormat="1" applyFont="1" applyAlignment="1">
      <alignment vertical="top"/>
    </xf>
    <xf numFmtId="0" fontId="0" fillId="0" borderId="1" xfId="0" applyBorder="1"/>
    <xf numFmtId="164" fontId="6" fillId="0" borderId="0" xfId="0" applyNumberFormat="1" applyFont="1" applyAlignment="1">
      <alignment horizontal="center"/>
    </xf>
    <xf numFmtId="164" fontId="14" fillId="0" borderId="0" xfId="0" applyNumberFormat="1" applyFont="1" applyAlignment="1">
      <alignment horizontal="center"/>
    </xf>
    <xf numFmtId="43" fontId="3" fillId="0" borderId="0" xfId="0" applyNumberFormat="1" applyFont="1"/>
    <xf numFmtId="43" fontId="3" fillId="0" borderId="0" xfId="0" applyNumberFormat="1" applyFont="1" applyAlignment="1">
      <alignment vertical="top"/>
    </xf>
    <xf numFmtId="43" fontId="13" fillId="0" borderId="0" xfId="0" applyNumberFormat="1" applyFont="1"/>
    <xf numFmtId="0" fontId="2" fillId="0" borderId="0" xfId="0" applyFont="1" applyAlignment="1">
      <alignment horizontal="right"/>
    </xf>
    <xf numFmtId="10" fontId="18" fillId="3" borderId="3" xfId="0" applyNumberFormat="1" applyFont="1" applyFill="1" applyBorder="1" applyAlignment="1">
      <alignment horizontal="center"/>
    </xf>
    <xf numFmtId="43" fontId="0" fillId="0" borderId="0" xfId="0" applyNumberFormat="1" applyAlignment="1">
      <alignment horizontal="center" wrapText="1"/>
    </xf>
    <xf numFmtId="0" fontId="1" fillId="0" borderId="0" xfId="0" applyFont="1" applyAlignment="1">
      <alignment vertical="top"/>
    </xf>
    <xf numFmtId="10" fontId="0" fillId="0" borderId="0" xfId="0" applyNumberFormat="1"/>
    <xf numFmtId="10" fontId="2" fillId="0" borderId="0" xfId="0" applyNumberFormat="1" applyFont="1" applyAlignment="1">
      <alignment horizontal="center" wrapText="1"/>
    </xf>
    <xf numFmtId="10" fontId="2" fillId="0" borderId="0" xfId="0" applyNumberFormat="1" applyFont="1"/>
    <xf numFmtId="43" fontId="0" fillId="3" borderId="0" xfId="0" applyNumberFormat="1" applyFill="1" applyAlignment="1">
      <alignment vertical="top" wrapText="1"/>
    </xf>
    <xf numFmtId="0" fontId="0" fillId="3" borderId="0" xfId="0" applyFill="1" applyAlignment="1">
      <alignment vertical="top" wrapText="1"/>
    </xf>
    <xf numFmtId="43" fontId="0" fillId="3" borderId="2" xfId="0" applyNumberFormat="1" applyFill="1" applyBorder="1" applyAlignment="1">
      <alignment vertical="top" wrapText="1"/>
    </xf>
    <xf numFmtId="0" fontId="0" fillId="3" borderId="0" xfId="0" applyFill="1"/>
    <xf numFmtId="43" fontId="2" fillId="3" borderId="2" xfId="0" applyNumberFormat="1" applyFont="1" applyFill="1" applyBorder="1"/>
    <xf numFmtId="43" fontId="3" fillId="3" borderId="0" xfId="0" applyNumberFormat="1" applyFont="1" applyFill="1"/>
    <xf numFmtId="0" fontId="3" fillId="3" borderId="0" xfId="0" applyFont="1" applyFill="1" applyAlignment="1">
      <alignment vertical="top"/>
    </xf>
    <xf numFmtId="43" fontId="0" fillId="3" borderId="0" xfId="0" applyNumberFormat="1" applyFill="1" applyAlignment="1">
      <alignment vertical="top"/>
    </xf>
    <xf numFmtId="43" fontId="3" fillId="3" borderId="0" xfId="0" applyNumberFormat="1" applyFont="1" applyFill="1" applyAlignment="1">
      <alignment vertical="top"/>
    </xf>
    <xf numFmtId="43" fontId="0" fillId="0" borderId="0" xfId="0" applyNumberFormat="1" applyAlignment="1">
      <alignment horizontal="right"/>
    </xf>
    <xf numFmtId="43" fontId="0" fillId="3" borderId="3" xfId="0" applyNumberFormat="1" applyFill="1" applyBorder="1"/>
    <xf numFmtId="0" fontId="20" fillId="0" borderId="0" xfId="0" applyFont="1"/>
    <xf numFmtId="43" fontId="0" fillId="5" borderId="0" xfId="0" applyNumberFormat="1" applyFill="1"/>
    <xf numFmtId="0" fontId="0" fillId="5" borderId="0" xfId="0" applyFill="1"/>
    <xf numFmtId="10" fontId="0" fillId="6" borderId="0" xfId="0" applyNumberFormat="1" applyFill="1"/>
    <xf numFmtId="10" fontId="6" fillId="0" borderId="2" xfId="0" applyNumberFormat="1" applyFont="1" applyBorder="1" applyAlignment="1">
      <alignment horizontal="center"/>
    </xf>
    <xf numFmtId="43" fontId="22" fillId="0" borderId="0" xfId="0" applyNumberFormat="1" applyFont="1"/>
    <xf numFmtId="43" fontId="21" fillId="0" borderId="4" xfId="0" applyNumberFormat="1" applyFont="1" applyBorder="1"/>
    <xf numFmtId="43" fontId="21" fillId="0" borderId="5" xfId="0" applyNumberFormat="1" applyFont="1" applyBorder="1"/>
    <xf numFmtId="0" fontId="22" fillId="0" borderId="5" xfId="0" applyFont="1" applyBorder="1"/>
    <xf numFmtId="0" fontId="22" fillId="0" borderId="5" xfId="0" applyFont="1" applyBorder="1" applyAlignment="1">
      <alignment horizontal="right"/>
    </xf>
    <xf numFmtId="43" fontId="22" fillId="0" borderId="5" xfId="0" applyNumberFormat="1" applyFont="1" applyBorder="1"/>
    <xf numFmtId="10" fontId="22" fillId="0" borderId="5" xfId="0" applyNumberFormat="1" applyFont="1" applyBorder="1"/>
    <xf numFmtId="43" fontId="22" fillId="0" borderId="6" xfId="0" applyNumberFormat="1" applyFont="1" applyBorder="1"/>
    <xf numFmtId="43" fontId="21" fillId="0" borderId="7" xfId="0" applyNumberFormat="1" applyFont="1" applyBorder="1"/>
    <xf numFmtId="43" fontId="21" fillId="0" borderId="0" xfId="0" applyNumberFormat="1" applyFont="1" applyAlignment="1">
      <alignment horizontal="right"/>
    </xf>
    <xf numFmtId="43" fontId="22" fillId="0" borderId="0" xfId="0" applyNumberFormat="1" applyFont="1" applyAlignment="1">
      <alignment horizontal="right"/>
    </xf>
    <xf numFmtId="43" fontId="22" fillId="0" borderId="8" xfId="0" applyNumberFormat="1" applyFont="1" applyBorder="1"/>
    <xf numFmtId="43" fontId="21" fillId="0" borderId="0" xfId="0" applyNumberFormat="1" applyFont="1"/>
    <xf numFmtId="43" fontId="0" fillId="0" borderId="8" xfId="0" applyNumberFormat="1" applyBorder="1"/>
    <xf numFmtId="43" fontId="21" fillId="0" borderId="0" xfId="0" applyNumberFormat="1" applyFont="1" applyAlignment="1">
      <alignment horizontal="center"/>
    </xf>
    <xf numFmtId="43" fontId="21" fillId="0" borderId="8" xfId="0" applyNumberFormat="1" applyFont="1" applyBorder="1"/>
    <xf numFmtId="0" fontId="22" fillId="0" borderId="0" xfId="0" applyFont="1"/>
    <xf numFmtId="0" fontId="21" fillId="0" borderId="0" xfId="0" applyFont="1" applyAlignment="1">
      <alignment wrapText="1"/>
    </xf>
    <xf numFmtId="0" fontId="2" fillId="0" borderId="0" xfId="0" applyFont="1" applyAlignment="1">
      <alignment wrapText="1"/>
    </xf>
    <xf numFmtId="43" fontId="2" fillId="0" borderId="7" xfId="0" applyNumberFormat="1" applyFont="1" applyBorder="1"/>
    <xf numFmtId="43" fontId="2" fillId="0" borderId="9" xfId="0" applyNumberFormat="1" applyFont="1" applyBorder="1"/>
    <xf numFmtId="43" fontId="2" fillId="0" borderId="10" xfId="0" applyNumberFormat="1" applyFont="1" applyBorder="1"/>
    <xf numFmtId="0" fontId="0" fillId="0" borderId="10" xfId="0" applyBorder="1"/>
    <xf numFmtId="43" fontId="0" fillId="0" borderId="10" xfId="0" applyNumberFormat="1" applyBorder="1"/>
    <xf numFmtId="10" fontId="0" fillId="0" borderId="10" xfId="0" applyNumberFormat="1" applyBorder="1"/>
    <xf numFmtId="43" fontId="0" fillId="0" borderId="11" xfId="0" applyNumberFormat="1" applyBorder="1"/>
    <xf numFmtId="49" fontId="0" fillId="0" borderId="0" xfId="0" applyNumberFormat="1" applyAlignment="1">
      <alignment vertical="top"/>
    </xf>
    <xf numFmtId="3" fontId="0" fillId="0" borderId="0" xfId="0" applyNumberFormat="1" applyAlignment="1">
      <alignment wrapText="1"/>
    </xf>
    <xf numFmtId="3" fontId="0" fillId="0" borderId="0" xfId="0" applyNumberFormat="1" applyAlignment="1">
      <alignment vertical="top" wrapText="1"/>
    </xf>
    <xf numFmtId="49" fontId="0" fillId="0" borderId="0" xfId="0" quotePrefix="1" applyNumberFormat="1" applyAlignment="1">
      <alignment vertical="top"/>
    </xf>
    <xf numFmtId="0" fontId="0" fillId="0" borderId="0" xfId="0" quotePrefix="1" applyAlignment="1">
      <alignment vertical="top" wrapText="1"/>
    </xf>
    <xf numFmtId="0" fontId="1" fillId="0" borderId="0" xfId="0" applyFont="1" applyAlignment="1">
      <alignment vertical="top" wrapText="1"/>
    </xf>
    <xf numFmtId="10" fontId="22" fillId="0" borderId="0" xfId="0" applyNumberFormat="1" applyFont="1" applyAlignment="1">
      <alignment vertical="top"/>
    </xf>
    <xf numFmtId="43" fontId="21" fillId="0" borderId="0" xfId="0" applyNumberFormat="1" applyFont="1" applyAlignment="1">
      <alignment horizontal="right" vertical="top"/>
    </xf>
    <xf numFmtId="43" fontId="0" fillId="0" borderId="5" xfId="0" applyNumberFormat="1" applyBorder="1"/>
    <xf numFmtId="43" fontId="23" fillId="0" borderId="0" xfId="0" applyNumberFormat="1" applyFont="1" applyAlignment="1">
      <alignment horizontal="right" vertical="top"/>
    </xf>
    <xf numFmtId="10" fontId="23" fillId="0" borderId="0" xfId="0" applyNumberFormat="1" applyFont="1" applyAlignment="1">
      <alignment vertical="top"/>
    </xf>
    <xf numFmtId="49" fontId="1" fillId="0" borderId="5" xfId="0" applyNumberFormat="1" applyFont="1" applyBorder="1"/>
    <xf numFmtId="43" fontId="1" fillId="0" borderId="5" xfId="0" applyNumberFormat="1" applyFont="1" applyBorder="1"/>
    <xf numFmtId="164" fontId="0" fillId="0" borderId="5" xfId="0" applyNumberFormat="1" applyBorder="1"/>
    <xf numFmtId="43" fontId="2" fillId="0" borderId="5" xfId="0" applyNumberFormat="1" applyFont="1" applyBorder="1"/>
    <xf numFmtId="43" fontId="2" fillId="0" borderId="6" xfId="0" applyNumberFormat="1" applyFont="1" applyBorder="1"/>
    <xf numFmtId="49" fontId="1" fillId="0" borderId="7" xfId="0" applyNumberFormat="1" applyFont="1" applyBorder="1"/>
    <xf numFmtId="43" fontId="2" fillId="0" borderId="8" xfId="0" applyNumberFormat="1" applyFont="1" applyBorder="1"/>
    <xf numFmtId="49" fontId="0" fillId="0" borderId="7" xfId="0" applyNumberFormat="1" applyBorder="1"/>
    <xf numFmtId="49" fontId="0" fillId="0" borderId="9" xfId="0" applyNumberFormat="1" applyBorder="1"/>
    <xf numFmtId="43" fontId="2" fillId="0" borderId="11" xfId="0" applyNumberFormat="1" applyFont="1" applyBorder="1"/>
    <xf numFmtId="49" fontId="6" fillId="0" borderId="4" xfId="0" applyNumberFormat="1" applyFont="1" applyBorder="1"/>
    <xf numFmtId="49" fontId="24" fillId="0" borderId="0" xfId="0" applyNumberFormat="1" applyFont="1"/>
    <xf numFmtId="43" fontId="24" fillId="0" borderId="0" xfId="0" applyNumberFormat="1" applyFont="1"/>
    <xf numFmtId="164" fontId="24" fillId="0" borderId="0" xfId="0" applyNumberFormat="1" applyFont="1"/>
    <xf numFmtId="43" fontId="25" fillId="0" borderId="0" xfId="0" applyNumberFormat="1" applyFont="1"/>
    <xf numFmtId="49" fontId="24" fillId="0" borderId="10" xfId="0" applyNumberFormat="1" applyFont="1" applyBorder="1"/>
    <xf numFmtId="43" fontId="24" fillId="0" borderId="10" xfId="0" applyNumberFormat="1" applyFont="1" applyBorder="1"/>
    <xf numFmtId="164" fontId="24" fillId="0" borderId="10" xfId="0" applyNumberFormat="1" applyFont="1" applyBorder="1"/>
    <xf numFmtId="43" fontId="25" fillId="0" borderId="10" xfId="0" applyNumberFormat="1" applyFont="1" applyBorder="1"/>
    <xf numFmtId="49" fontId="0" fillId="0" borderId="5" xfId="0" applyNumberFormat="1" applyBorder="1"/>
    <xf numFmtId="49" fontId="24" fillId="0" borderId="5" xfId="0" applyNumberFormat="1" applyFont="1" applyBorder="1"/>
    <xf numFmtId="43" fontId="24" fillId="0" borderId="5" xfId="0" applyNumberFormat="1" applyFont="1" applyBorder="1"/>
    <xf numFmtId="164" fontId="24" fillId="0" borderId="5" xfId="0" applyNumberFormat="1" applyFont="1" applyBorder="1"/>
    <xf numFmtId="43" fontId="25" fillId="0" borderId="5" xfId="0" applyNumberFormat="1" applyFont="1" applyBorder="1"/>
    <xf numFmtId="0" fontId="1" fillId="0" borderId="4" xfId="0" applyFont="1" applyBorder="1"/>
    <xf numFmtId="0" fontId="1" fillId="0" borderId="5" xfId="0" applyFont="1" applyBorder="1"/>
    <xf numFmtId="43" fontId="1" fillId="0" borderId="6" xfId="0" applyNumberFormat="1" applyFont="1" applyBorder="1"/>
    <xf numFmtId="0" fontId="1" fillId="0" borderId="7" xfId="0" applyFont="1" applyBorder="1"/>
    <xf numFmtId="43" fontId="1" fillId="0" borderId="8" xfId="0" applyNumberFormat="1" applyFont="1" applyBorder="1"/>
    <xf numFmtId="43" fontId="15" fillId="0" borderId="5" xfId="0" applyNumberFormat="1" applyFont="1" applyBorder="1" applyAlignment="1">
      <alignment horizontal="right"/>
    </xf>
    <xf numFmtId="49" fontId="0" fillId="0" borderId="10" xfId="0" applyNumberFormat="1" applyBorder="1"/>
    <xf numFmtId="49" fontId="1" fillId="0" borderId="10" xfId="0" applyNumberFormat="1" applyFont="1" applyBorder="1" applyAlignment="1">
      <alignment vertical="top"/>
    </xf>
    <xf numFmtId="43" fontId="0" fillId="3" borderId="2" xfId="0" applyNumberFormat="1" applyFill="1" applyBorder="1"/>
    <xf numFmtId="0" fontId="22" fillId="0" borderId="8" xfId="0" applyFont="1" applyBorder="1"/>
    <xf numFmtId="3" fontId="3" fillId="0" borderId="0" xfId="0" applyNumberFormat="1" applyFont="1" applyAlignment="1">
      <alignment vertical="top" wrapText="1"/>
    </xf>
    <xf numFmtId="0" fontId="0" fillId="0" borderId="0" xfId="0" applyAlignment="1">
      <alignment vertical="top" wrapText="1"/>
    </xf>
    <xf numFmtId="43" fontId="15" fillId="0" borderId="0" xfId="0" applyNumberFormat="1" applyFont="1" applyAlignment="1">
      <alignment horizontal="center" wrapText="1"/>
    </xf>
    <xf numFmtId="0" fontId="19" fillId="0" borderId="0" xfId="0" applyFont="1" applyAlignment="1">
      <alignment horizontal="center" wrapText="1"/>
    </xf>
    <xf numFmtId="10" fontId="15" fillId="0" borderId="0" xfId="0" applyNumberFormat="1" applyFont="1" applyAlignment="1">
      <alignment horizontal="center" wrapText="1"/>
    </xf>
    <xf numFmtId="43" fontId="7" fillId="2" borderId="0" xfId="0" applyNumberFormat="1" applyFont="1" applyFill="1" applyAlignment="1">
      <alignment horizontal="center" vertical="center" wrapText="1"/>
    </xf>
    <xf numFmtId="0" fontId="8" fillId="2" borderId="0" xfId="0" applyFont="1" applyFill="1" applyAlignment="1">
      <alignment horizontal="center" vertical="center" wrapText="1"/>
    </xf>
    <xf numFmtId="43" fontId="16" fillId="0" borderId="1" xfId="0" applyNumberFormat="1" applyFont="1" applyBorder="1" applyAlignment="1">
      <alignment horizontal="center" wrapText="1"/>
    </xf>
    <xf numFmtId="0" fontId="16" fillId="0" borderId="1" xfId="0" applyFont="1" applyBorder="1" applyAlignment="1">
      <alignment horizontal="center" wrapText="1"/>
    </xf>
    <xf numFmtId="43" fontId="15" fillId="0" borderId="1" xfId="0" applyNumberFormat="1" applyFont="1" applyBorder="1" applyAlignment="1">
      <alignment horizontal="center" wrapText="1"/>
    </xf>
    <xf numFmtId="0" fontId="15" fillId="0" borderId="1" xfId="0" applyFont="1" applyBorder="1" applyAlignment="1">
      <alignment horizontal="center" wrapText="1"/>
    </xf>
    <xf numFmtId="43" fontId="26" fillId="0" borderId="0" xfId="0" applyNumberFormat="1" applyFont="1" applyAlignment="1">
      <alignment vertical="top" wrapText="1"/>
    </xf>
    <xf numFmtId="0" fontId="26" fillId="0" borderId="0" xfId="0" applyFont="1" applyAlignment="1">
      <alignment vertical="top" wrapText="1"/>
    </xf>
    <xf numFmtId="0" fontId="26" fillId="0" borderId="8" xfId="0" applyFont="1" applyBorder="1" applyAlignment="1">
      <alignment vertical="top" wrapText="1"/>
    </xf>
    <xf numFmtId="0" fontId="21" fillId="0" borderId="0" xfId="0" applyFont="1" applyAlignment="1">
      <alignment wrapText="1"/>
    </xf>
    <xf numFmtId="0" fontId="2" fillId="0" borderId="0" xfId="0" applyFont="1" applyAlignment="1">
      <alignment wrapText="1"/>
    </xf>
    <xf numFmtId="0" fontId="2" fillId="0" borderId="8" xfId="0" applyFont="1" applyBorder="1" applyAlignment="1">
      <alignment wrapText="1"/>
    </xf>
    <xf numFmtId="43" fontId="21" fillId="0" borderId="0" xfId="0" applyNumberFormat="1" applyFont="1" applyAlignment="1">
      <alignment horizontal="center" wrapText="1"/>
    </xf>
    <xf numFmtId="0" fontId="0" fillId="0" borderId="0" xfId="0" applyAlignment="1">
      <alignment horizontal="center" wrapText="1"/>
    </xf>
    <xf numFmtId="43" fontId="2" fillId="0" borderId="0" xfId="0" applyNumberFormat="1" applyFont="1" applyAlignment="1">
      <alignment horizontal="center" wrapText="1"/>
    </xf>
    <xf numFmtId="43" fontId="0" fillId="0" borderId="0" xfId="0" applyNumberFormat="1" applyAlignment="1">
      <alignment horizontal="center" wrapText="1"/>
    </xf>
    <xf numFmtId="49" fontId="6" fillId="0" borderId="0" xfId="0" quotePrefix="1" applyNumberFormat="1" applyFont="1" applyAlignment="1">
      <alignment vertical="top" wrapText="1"/>
    </xf>
    <xf numFmtId="49" fontId="6" fillId="0" borderId="0" xfId="0" applyNumberFormat="1" applyFont="1" applyAlignment="1">
      <alignment vertical="top" wrapText="1"/>
    </xf>
    <xf numFmtId="49" fontId="6" fillId="0" borderId="8" xfId="0" applyNumberFormat="1" applyFont="1" applyBorder="1" applyAlignment="1">
      <alignment vertical="top" wrapText="1"/>
    </xf>
    <xf numFmtId="43" fontId="23" fillId="0" borderId="0" xfId="0" applyNumberFormat="1" applyFont="1" applyAlignment="1">
      <alignment vertical="top" wrapText="1"/>
    </xf>
    <xf numFmtId="0" fontId="23" fillId="0" borderId="0" xfId="0" applyFont="1" applyAlignment="1">
      <alignment vertical="top" wrapText="1"/>
    </xf>
    <xf numFmtId="0" fontId="23" fillId="0" borderId="8" xfId="0" applyFont="1" applyBorder="1" applyAlignment="1">
      <alignment vertical="top" wrapText="1"/>
    </xf>
    <xf numFmtId="49" fontId="14" fillId="0" borderId="0" xfId="0" applyNumberFormat="1" applyFont="1" applyAlignment="1">
      <alignment horizontal="center" wrapText="1"/>
    </xf>
    <xf numFmtId="0" fontId="14" fillId="0" borderId="0" xfId="0" applyFont="1" applyAlignment="1">
      <alignment horizontal="center" wrapText="1"/>
    </xf>
  </cellXfs>
  <cellStyles count="1">
    <cellStyle name="Normal" xfId="0" builtinId="0"/>
  </cellStyles>
  <dxfs count="0"/>
  <tableStyles count="0" defaultTableStyle="TableStyleMedium2" defaultPivotStyle="PivotStyleLight16"/>
  <colors>
    <mruColors>
      <color rgb="FF00FF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452437</xdr:colOff>
      <xdr:row>8</xdr:row>
      <xdr:rowOff>23812</xdr:rowOff>
    </xdr:from>
    <xdr:to>
      <xdr:col>0</xdr:col>
      <xdr:colOff>476250</xdr:colOff>
      <xdr:row>21</xdr:row>
      <xdr:rowOff>178593</xdr:rowOff>
    </xdr:to>
    <xdr:cxnSp macro="">
      <xdr:nvCxnSpPr>
        <xdr:cNvPr id="3" name="Straight Arrow Connector 2">
          <a:extLst>
            <a:ext uri="{FF2B5EF4-FFF2-40B4-BE49-F238E27FC236}">
              <a16:creationId xmlns:a16="http://schemas.microsoft.com/office/drawing/2014/main" id="{342E2776-BE24-91AC-0672-6854319DC6B5}"/>
            </a:ext>
          </a:extLst>
        </xdr:cNvPr>
        <xdr:cNvCxnSpPr/>
      </xdr:nvCxnSpPr>
      <xdr:spPr>
        <a:xfrm flipH="1">
          <a:off x="452437" y="4917281"/>
          <a:ext cx="23813" cy="2631281"/>
        </a:xfrm>
        <a:prstGeom prst="straightConnector1">
          <a:avLst/>
        </a:prstGeom>
        <a:ln w="34925" cap="rnd">
          <a:solidFill>
            <a:srgbClr val="EE00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9B6A2-8C57-4E8F-A8AC-A5AAE814A530}">
  <sheetPr>
    <tabColor theme="5" tint="0.59999389629810485"/>
    <pageSetUpPr fitToPage="1"/>
  </sheetPr>
  <dimension ref="A1:M31"/>
  <sheetViews>
    <sheetView workbookViewId="0"/>
  </sheetViews>
  <sheetFormatPr defaultRowHeight="15" x14ac:dyDescent="0.25"/>
  <cols>
    <col min="1" max="1" width="3.7109375" customWidth="1"/>
    <col min="2" max="2" width="3.140625" customWidth="1"/>
    <col min="3" max="3" width="9.7109375" customWidth="1"/>
    <col min="4" max="4" width="17" customWidth="1"/>
    <col min="5" max="5" width="15.28515625" customWidth="1"/>
    <col min="6" max="6" width="1.85546875" customWidth="1"/>
    <col min="7" max="7" width="15.7109375" customWidth="1"/>
    <col min="8" max="8" width="18.7109375" customWidth="1"/>
    <col min="9" max="9" width="1.85546875" customWidth="1"/>
    <col min="10" max="10" width="18.7109375" customWidth="1"/>
    <col min="11" max="11" width="1.7109375" customWidth="1"/>
    <col min="12" max="12" width="18.7109375" customWidth="1"/>
  </cols>
  <sheetData>
    <row r="1" spans="1:13" ht="15.75" x14ac:dyDescent="0.25">
      <c r="A1" s="1" t="s">
        <v>0</v>
      </c>
      <c r="B1" s="1"/>
      <c r="C1" s="1"/>
      <c r="D1" s="1"/>
      <c r="E1" s="1"/>
      <c r="F1" s="1"/>
      <c r="G1" s="1"/>
      <c r="H1" s="1"/>
      <c r="I1" s="1"/>
      <c r="J1" s="36"/>
      <c r="K1" s="36"/>
      <c r="L1" s="36"/>
    </row>
    <row r="2" spans="1:13" ht="15.75" x14ac:dyDescent="0.25">
      <c r="A2" s="1" t="s">
        <v>89</v>
      </c>
      <c r="B2" s="1"/>
      <c r="C2" s="1"/>
      <c r="D2" s="1"/>
      <c r="E2" s="1"/>
      <c r="F2" s="1"/>
      <c r="G2" s="1"/>
      <c r="H2" s="1"/>
      <c r="I2" s="1"/>
      <c r="J2" s="36"/>
      <c r="K2" s="36"/>
      <c r="L2" s="36"/>
    </row>
    <row r="3" spans="1:13" ht="15.75" x14ac:dyDescent="0.25">
      <c r="A3" s="1" t="s">
        <v>73</v>
      </c>
      <c r="B3" s="1"/>
      <c r="C3" s="1"/>
      <c r="D3" s="1"/>
      <c r="E3" s="1"/>
      <c r="F3" s="1"/>
      <c r="G3" s="1"/>
      <c r="H3" s="1"/>
      <c r="I3" s="1"/>
      <c r="J3" s="36"/>
      <c r="K3" s="36"/>
      <c r="L3" s="36"/>
    </row>
    <row r="4" spans="1:13" ht="15.75" x14ac:dyDescent="0.25">
      <c r="A4" s="1" t="s">
        <v>2</v>
      </c>
      <c r="B4" s="1"/>
      <c r="C4" s="1"/>
      <c r="D4" s="1"/>
      <c r="E4" s="1"/>
      <c r="F4" s="1"/>
      <c r="G4" s="1"/>
      <c r="H4" s="1"/>
      <c r="I4" s="1"/>
      <c r="J4" s="36"/>
      <c r="K4" s="36"/>
      <c r="L4" s="36"/>
    </row>
    <row r="5" spans="1:13" ht="15.75" x14ac:dyDescent="0.25">
      <c r="A5" s="1"/>
      <c r="B5" s="1"/>
      <c r="C5" s="1"/>
      <c r="D5" s="1"/>
      <c r="E5" s="1"/>
      <c r="F5" s="1"/>
      <c r="G5" s="1"/>
      <c r="H5" s="1"/>
      <c r="I5" s="1"/>
      <c r="J5" s="36"/>
      <c r="K5" s="36"/>
      <c r="L5" s="36"/>
    </row>
    <row r="6" spans="1:13" x14ac:dyDescent="0.25">
      <c r="H6" s="71">
        <v>45474</v>
      </c>
      <c r="I6" s="52"/>
      <c r="J6" s="70">
        <v>45838</v>
      </c>
      <c r="K6" s="70"/>
      <c r="L6" s="70"/>
    </row>
    <row r="7" spans="1:13" ht="60" x14ac:dyDescent="0.25">
      <c r="A7" s="63"/>
      <c r="B7" s="66" t="s">
        <v>74</v>
      </c>
      <c r="C7" s="64"/>
      <c r="D7" s="64"/>
      <c r="E7" s="64"/>
      <c r="F7" s="30"/>
      <c r="G7" s="30" t="s">
        <v>125</v>
      </c>
      <c r="H7" s="30" t="s">
        <v>122</v>
      </c>
      <c r="I7" s="30"/>
      <c r="J7" s="30" t="s">
        <v>99</v>
      </c>
      <c r="K7" s="30"/>
      <c r="L7" s="30" t="s">
        <v>126</v>
      </c>
      <c r="M7" s="30"/>
    </row>
    <row r="8" spans="1:13" ht="15.75" x14ac:dyDescent="0.25">
      <c r="A8" s="65" t="s">
        <v>6</v>
      </c>
      <c r="B8" s="1" t="s">
        <v>109</v>
      </c>
      <c r="C8" s="1"/>
      <c r="D8" s="1"/>
      <c r="E8" s="1"/>
      <c r="F8" s="1"/>
      <c r="G8" s="72"/>
      <c r="H8" s="87">
        <f>+G8</f>
        <v>0</v>
      </c>
      <c r="I8" s="72"/>
      <c r="J8" s="29">
        <f>+'Vacation and CT Support'!T54</f>
        <v>0</v>
      </c>
      <c r="K8" s="18"/>
      <c r="L8" s="29" t="e">
        <f>+'Vacation and CT Support'!Z54</f>
        <v>#DIV/0!</v>
      </c>
    </row>
    <row r="9" spans="1:13" ht="15.75" x14ac:dyDescent="0.25">
      <c r="A9" s="65" t="s">
        <v>7</v>
      </c>
      <c r="B9" s="1" t="s">
        <v>110</v>
      </c>
      <c r="C9" s="1"/>
      <c r="D9" s="1"/>
      <c r="E9" s="1"/>
      <c r="F9" s="1"/>
      <c r="G9" s="72"/>
      <c r="H9" s="87">
        <f>+G9</f>
        <v>0</v>
      </c>
      <c r="I9" s="72"/>
      <c r="J9" s="29">
        <f>+'Vacation and CT Support'!U54</f>
        <v>0</v>
      </c>
      <c r="K9" s="18"/>
      <c r="L9" s="29" t="e">
        <f>+'Vacation and CT Support'!AA54</f>
        <v>#DIV/0!</v>
      </c>
    </row>
    <row r="10" spans="1:13" s="47" customFormat="1" ht="33" customHeight="1" x14ac:dyDescent="0.25">
      <c r="A10" s="67" t="s">
        <v>8</v>
      </c>
      <c r="B10" s="169" t="s">
        <v>112</v>
      </c>
      <c r="C10" s="170"/>
      <c r="D10" s="170"/>
      <c r="E10" s="170"/>
      <c r="F10" s="68"/>
      <c r="G10" s="73"/>
      <c r="H10" s="88" t="e">
        <f>G10*'Sick Leave Support'!AC57</f>
        <v>#DIV/0!</v>
      </c>
      <c r="I10" s="73"/>
      <c r="J10" s="89">
        <f>+'Sick Leave Support'!AC54</f>
        <v>0</v>
      </c>
      <c r="K10" s="48"/>
      <c r="L10" s="90" t="e">
        <f>'Sick Leave Support'!AI54</f>
        <v>#DIV/0!</v>
      </c>
    </row>
    <row r="11" spans="1:13" ht="15.75" x14ac:dyDescent="0.25">
      <c r="A11" s="65" t="s">
        <v>9</v>
      </c>
      <c r="B11" s="1" t="s">
        <v>111</v>
      </c>
      <c r="C11" s="1"/>
      <c r="D11" s="1"/>
      <c r="E11" s="1"/>
      <c r="F11" s="1"/>
      <c r="G11" s="72"/>
      <c r="H11" s="87">
        <f>+'Leave Donation-Leave Sharing '!I16</f>
        <v>0</v>
      </c>
      <c r="I11" s="72"/>
      <c r="J11" s="29">
        <f>+'Leave Donation-Leave Sharing '!J16</f>
        <v>0</v>
      </c>
      <c r="K11" s="18"/>
      <c r="L11" s="29" t="e">
        <f>+'Leave Donation-Leave Sharing '!N16</f>
        <v>#DIV/0!</v>
      </c>
    </row>
    <row r="12" spans="1:13" s="31" customFormat="1" ht="16.5" thickBot="1" x14ac:dyDescent="0.3">
      <c r="A12" s="46"/>
      <c r="B12" s="46" t="s">
        <v>88</v>
      </c>
      <c r="C12" s="46"/>
      <c r="D12" s="46"/>
      <c r="E12" s="46"/>
      <c r="F12" s="46"/>
      <c r="G12" s="19">
        <f t="shared" ref="G12:H12" si="0">SUM(G8:G11)</f>
        <v>0</v>
      </c>
      <c r="H12" s="19" t="e">
        <f t="shared" si="0"/>
        <v>#DIV/0!</v>
      </c>
      <c r="I12" s="74"/>
      <c r="J12" s="19">
        <f>SUM(J8:J11)</f>
        <v>0</v>
      </c>
      <c r="K12" s="17"/>
      <c r="L12" s="19" t="e">
        <f>SUM(L8:L11)</f>
        <v>#DIV/0!</v>
      </c>
    </row>
    <row r="13" spans="1:13" ht="15.75" thickTop="1" x14ac:dyDescent="0.25">
      <c r="G13" s="18"/>
      <c r="H13" s="18"/>
      <c r="I13" s="18"/>
      <c r="J13" s="18"/>
      <c r="K13" s="18"/>
      <c r="L13" s="18"/>
    </row>
    <row r="14" spans="1:13" ht="15.75" thickBot="1" x14ac:dyDescent="0.3">
      <c r="G14" s="91" t="s">
        <v>137</v>
      </c>
      <c r="H14" s="92" t="e">
        <f>+H10+H11</f>
        <v>#DIV/0!</v>
      </c>
      <c r="I14" s="18"/>
      <c r="J14" s="18"/>
      <c r="K14" s="18"/>
      <c r="L14" s="18"/>
    </row>
    <row r="15" spans="1:13" ht="15.75" thickTop="1" x14ac:dyDescent="0.25">
      <c r="G15" s="18"/>
      <c r="H15" s="18"/>
      <c r="I15" s="18"/>
      <c r="J15" s="18"/>
      <c r="K15" s="18"/>
      <c r="L15" s="18"/>
    </row>
    <row r="16" spans="1:13" x14ac:dyDescent="0.25">
      <c r="G16" s="18"/>
      <c r="H16" s="18"/>
      <c r="I16" s="18"/>
      <c r="J16" s="18"/>
      <c r="K16" s="18"/>
      <c r="L16" s="18"/>
    </row>
    <row r="17" spans="1:12" x14ac:dyDescent="0.25">
      <c r="G17" s="18"/>
      <c r="H17" s="18"/>
      <c r="I17" s="18"/>
      <c r="J17" s="18"/>
      <c r="K17" s="18"/>
      <c r="L17" s="18"/>
    </row>
    <row r="18" spans="1:12" x14ac:dyDescent="0.25">
      <c r="A18" s="31" t="s">
        <v>108</v>
      </c>
      <c r="G18" s="18"/>
      <c r="H18" s="18"/>
      <c r="I18" s="18"/>
      <c r="J18" s="18"/>
      <c r="K18" s="18"/>
      <c r="L18" s="18"/>
    </row>
    <row r="19" spans="1:12" x14ac:dyDescent="0.25">
      <c r="B19" t="s">
        <v>113</v>
      </c>
      <c r="D19" s="69"/>
      <c r="E19" s="69"/>
    </row>
    <row r="20" spans="1:12" x14ac:dyDescent="0.25">
      <c r="B20" t="s">
        <v>114</v>
      </c>
      <c r="D20" s="69"/>
      <c r="E20" s="69"/>
    </row>
    <row r="21" spans="1:12" x14ac:dyDescent="0.25">
      <c r="B21" t="s">
        <v>115</v>
      </c>
      <c r="D21" s="69"/>
      <c r="E21" s="69"/>
    </row>
    <row r="22" spans="1:12" x14ac:dyDescent="0.25">
      <c r="B22" t="s">
        <v>117</v>
      </c>
      <c r="D22" s="69"/>
      <c r="E22" s="69"/>
    </row>
    <row r="23" spans="1:12" x14ac:dyDescent="0.25">
      <c r="B23" t="s">
        <v>116</v>
      </c>
      <c r="D23" s="69"/>
      <c r="E23" s="69"/>
    </row>
    <row r="26" spans="1:12" x14ac:dyDescent="0.25">
      <c r="A26" s="31" t="s">
        <v>118</v>
      </c>
    </row>
    <row r="27" spans="1:12" x14ac:dyDescent="0.25">
      <c r="B27" t="s">
        <v>113</v>
      </c>
      <c r="D27" s="69"/>
      <c r="E27" s="69"/>
    </row>
    <row r="28" spans="1:12" x14ac:dyDescent="0.25">
      <c r="B28" t="s">
        <v>114</v>
      </c>
      <c r="D28" s="69"/>
      <c r="E28" s="69"/>
    </row>
    <row r="29" spans="1:12" x14ac:dyDescent="0.25">
      <c r="B29" t="s">
        <v>115</v>
      </c>
      <c r="D29" s="69"/>
      <c r="E29" s="69"/>
    </row>
    <row r="30" spans="1:12" x14ac:dyDescent="0.25">
      <c r="B30" t="s">
        <v>117</v>
      </c>
      <c r="D30" s="69"/>
      <c r="E30" s="69"/>
    </row>
    <row r="31" spans="1:12" x14ac:dyDescent="0.25">
      <c r="B31" t="s">
        <v>116</v>
      </c>
      <c r="D31" s="69"/>
      <c r="E31" s="69"/>
    </row>
  </sheetData>
  <mergeCells count="1">
    <mergeCell ref="B10:E10"/>
  </mergeCells>
  <pageMargins left="0.95"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7B6A0-B598-4BF9-9ED2-3798EBFF1135}">
  <sheetPr>
    <tabColor theme="6" tint="0.59999389629810485"/>
  </sheetPr>
  <dimension ref="A1:M35"/>
  <sheetViews>
    <sheetView tabSelected="1" zoomScale="90" zoomScaleNormal="90" workbookViewId="0"/>
  </sheetViews>
  <sheetFormatPr defaultRowHeight="15" x14ac:dyDescent="0.25"/>
  <cols>
    <col min="1" max="2" width="3.85546875" customWidth="1"/>
    <col min="3" max="3" width="95.28515625" customWidth="1"/>
  </cols>
  <sheetData>
    <row r="1" spans="1:13" x14ac:dyDescent="0.25">
      <c r="A1" s="2" t="s">
        <v>0</v>
      </c>
      <c r="B1" s="2"/>
      <c r="C1" s="3"/>
      <c r="D1" s="3"/>
    </row>
    <row r="2" spans="1:13" x14ac:dyDescent="0.25">
      <c r="A2" s="2" t="s">
        <v>54</v>
      </c>
      <c r="B2" s="2"/>
      <c r="C2" s="3"/>
      <c r="D2" s="3"/>
    </row>
    <row r="3" spans="1:13" x14ac:dyDescent="0.25">
      <c r="A3" s="2" t="s">
        <v>2</v>
      </c>
      <c r="B3" s="2"/>
      <c r="C3" s="3"/>
      <c r="D3" s="3"/>
    </row>
    <row r="5" spans="1:13" x14ac:dyDescent="0.25">
      <c r="A5" s="2" t="s">
        <v>3</v>
      </c>
      <c r="B5" s="2"/>
    </row>
    <row r="6" spans="1:13" x14ac:dyDescent="0.25">
      <c r="A6" s="124" t="s">
        <v>4</v>
      </c>
      <c r="B6" s="124" t="s">
        <v>5</v>
      </c>
      <c r="C6" s="125"/>
    </row>
    <row r="7" spans="1:13" ht="30" x14ac:dyDescent="0.25">
      <c r="A7" s="124"/>
      <c r="B7" s="124" t="s">
        <v>6</v>
      </c>
      <c r="C7" s="126" t="s">
        <v>150</v>
      </c>
    </row>
    <row r="8" spans="1:13" ht="135" x14ac:dyDescent="0.25">
      <c r="A8" s="124"/>
      <c r="B8" s="124" t="s">
        <v>7</v>
      </c>
      <c r="C8" s="126" t="s">
        <v>151</v>
      </c>
    </row>
    <row r="9" spans="1:13" ht="60" x14ac:dyDescent="0.25">
      <c r="A9" s="124"/>
      <c r="B9" s="124" t="s">
        <v>8</v>
      </c>
      <c r="C9" s="126" t="s">
        <v>210</v>
      </c>
      <c r="M9" s="62"/>
    </row>
    <row r="10" spans="1:13" ht="30" x14ac:dyDescent="0.25">
      <c r="A10" s="124"/>
      <c r="B10" s="124" t="s">
        <v>9</v>
      </c>
      <c r="C10" s="35" t="s">
        <v>10</v>
      </c>
    </row>
    <row r="11" spans="1:13" x14ac:dyDescent="0.25">
      <c r="A11" s="124" t="s">
        <v>55</v>
      </c>
      <c r="B11" s="124" t="s">
        <v>11</v>
      </c>
      <c r="C11" s="126"/>
      <c r="D11" s="62"/>
    </row>
    <row r="12" spans="1:13" x14ac:dyDescent="0.25">
      <c r="A12" s="124"/>
      <c r="B12" s="124" t="s">
        <v>6</v>
      </c>
      <c r="C12" s="13" t="s">
        <v>138</v>
      </c>
      <c r="D12" s="93"/>
    </row>
    <row r="13" spans="1:13" ht="30" x14ac:dyDescent="0.25">
      <c r="A13" s="124"/>
      <c r="B13" s="124" t="s">
        <v>7</v>
      </c>
      <c r="C13" s="126" t="s">
        <v>56</v>
      </c>
    </row>
    <row r="14" spans="1:13" ht="75" x14ac:dyDescent="0.25">
      <c r="A14" s="124"/>
      <c r="B14" s="124" t="s">
        <v>8</v>
      </c>
      <c r="C14" s="35" t="s">
        <v>119</v>
      </c>
    </row>
    <row r="15" spans="1:13" x14ac:dyDescent="0.25">
      <c r="A15" s="124"/>
      <c r="B15" s="124" t="s">
        <v>9</v>
      </c>
      <c r="C15" s="35" t="s">
        <v>12</v>
      </c>
      <c r="D15" s="62"/>
    </row>
    <row r="16" spans="1:13" ht="30" x14ac:dyDescent="0.25">
      <c r="A16" s="124"/>
      <c r="B16" s="127" t="s">
        <v>43</v>
      </c>
      <c r="C16" s="35" t="s">
        <v>57</v>
      </c>
      <c r="D16" s="62"/>
    </row>
    <row r="17" spans="1:4" ht="90" x14ac:dyDescent="0.25">
      <c r="A17" s="124"/>
      <c r="B17" s="127" t="s">
        <v>52</v>
      </c>
      <c r="C17" s="35" t="s">
        <v>206</v>
      </c>
    </row>
    <row r="18" spans="1:4" ht="30" x14ac:dyDescent="0.25">
      <c r="A18" s="124"/>
      <c r="B18" s="127" t="s">
        <v>53</v>
      </c>
      <c r="C18" s="35" t="s">
        <v>147</v>
      </c>
      <c r="D18" s="47"/>
    </row>
    <row r="19" spans="1:4" x14ac:dyDescent="0.25">
      <c r="A19" s="124"/>
      <c r="B19" s="124"/>
      <c r="C19" s="13"/>
    </row>
    <row r="20" spans="1:4" x14ac:dyDescent="0.25">
      <c r="A20" s="124"/>
      <c r="B20" s="124"/>
      <c r="C20" s="13"/>
    </row>
    <row r="21" spans="1:4" x14ac:dyDescent="0.25">
      <c r="A21" s="124"/>
      <c r="B21" s="124"/>
      <c r="C21" s="13"/>
    </row>
    <row r="22" spans="1:4" x14ac:dyDescent="0.25">
      <c r="A22" s="124"/>
      <c r="B22" s="124"/>
      <c r="C22" s="13"/>
    </row>
    <row r="23" spans="1:4" x14ac:dyDescent="0.25">
      <c r="A23" s="124"/>
      <c r="B23" s="124"/>
      <c r="C23" s="13"/>
    </row>
    <row r="24" spans="1:4" x14ac:dyDescent="0.25">
      <c r="A24" s="124"/>
      <c r="B24" s="124"/>
      <c r="C24" s="13"/>
    </row>
    <row r="25" spans="1:4" x14ac:dyDescent="0.25">
      <c r="A25" s="124"/>
      <c r="B25" s="124"/>
      <c r="C25" s="13"/>
    </row>
    <row r="26" spans="1:4" x14ac:dyDescent="0.25">
      <c r="A26" s="124"/>
      <c r="B26" s="124"/>
      <c r="C26" s="13"/>
    </row>
    <row r="27" spans="1:4" x14ac:dyDescent="0.25">
      <c r="A27" s="124"/>
      <c r="B27" s="124"/>
      <c r="C27" s="13"/>
    </row>
    <row r="28" spans="1:4" x14ac:dyDescent="0.25">
      <c r="A28" s="124"/>
      <c r="B28" s="124"/>
      <c r="C28" s="13"/>
    </row>
    <row r="29" spans="1:4" x14ac:dyDescent="0.25">
      <c r="A29" s="124"/>
      <c r="B29" s="124"/>
      <c r="C29" s="13"/>
    </row>
    <row r="30" spans="1:4" x14ac:dyDescent="0.25">
      <c r="A30" s="124"/>
      <c r="B30" s="124"/>
      <c r="C30" s="13"/>
    </row>
    <row r="31" spans="1:4" x14ac:dyDescent="0.25">
      <c r="A31" s="124"/>
      <c r="B31" s="124"/>
      <c r="C31" s="13"/>
    </row>
    <row r="32" spans="1:4" x14ac:dyDescent="0.25">
      <c r="A32" s="124"/>
      <c r="B32" s="124"/>
      <c r="C32" s="13"/>
    </row>
    <row r="33" spans="1:3" x14ac:dyDescent="0.25">
      <c r="A33" s="124"/>
      <c r="B33" s="124"/>
      <c r="C33" s="13"/>
    </row>
    <row r="34" spans="1:3" x14ac:dyDescent="0.25">
      <c r="A34" s="124"/>
      <c r="B34" s="124"/>
    </row>
    <row r="35" spans="1:3" x14ac:dyDescent="0.25">
      <c r="A35" s="124"/>
      <c r="B35" s="1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93724-4DC3-4158-B0AD-A05185BF7A94}">
  <sheetPr>
    <tabColor rgb="FFFFFF00"/>
  </sheetPr>
  <dimension ref="A1:AL71"/>
  <sheetViews>
    <sheetView zoomScale="80" zoomScaleNormal="80" workbookViewId="0">
      <pane ySplit="6" topLeftCell="A7" activePane="bottomLeft" state="frozen"/>
      <selection pane="bottomLeft"/>
    </sheetView>
  </sheetViews>
  <sheetFormatPr defaultRowHeight="15" x14ac:dyDescent="0.25"/>
  <cols>
    <col min="1" max="1" width="9.140625" style="2"/>
    <col min="2" max="2" width="9.140625" style="3"/>
    <col min="3" max="3" width="26.7109375" style="3" bestFit="1" customWidth="1"/>
    <col min="4" max="4" width="1.7109375" style="3" customWidth="1"/>
    <col min="5" max="9" width="11.7109375" style="18" customWidth="1"/>
    <col min="10" max="10" width="1.7109375" style="18" customWidth="1"/>
    <col min="11" max="14" width="11.7109375" style="18" customWidth="1"/>
    <col min="15" max="15" width="13" style="18" customWidth="1"/>
    <col min="16" max="16" width="1.7109375" style="18" customWidth="1"/>
    <col min="17" max="18" width="11.7109375" style="18" customWidth="1"/>
    <col min="19" max="19" width="1.7109375" style="18" customWidth="1"/>
    <col min="20" max="21" width="15.7109375" style="18" customWidth="1"/>
    <col min="22" max="22" width="1.7109375" style="18" customWidth="1"/>
    <col min="23" max="23" width="12.140625" style="79" customWidth="1"/>
    <col min="24" max="24" width="13.42578125" style="79" customWidth="1"/>
    <col min="25" max="25" width="3.7109375" style="18" customWidth="1"/>
    <col min="26" max="27" width="15.7109375" style="18" customWidth="1"/>
    <col min="28" max="38" width="9.140625" style="18"/>
  </cols>
  <sheetData>
    <row r="1" spans="1:38" ht="24" x14ac:dyDescent="0.25">
      <c r="A1" s="2" t="s">
        <v>13</v>
      </c>
      <c r="E1" s="174" t="s">
        <v>58</v>
      </c>
      <c r="F1" s="175"/>
      <c r="G1" s="175"/>
      <c r="H1" s="175"/>
      <c r="I1" s="175"/>
      <c r="J1" s="12"/>
      <c r="K1" s="37"/>
      <c r="L1" s="37"/>
      <c r="M1" s="37"/>
    </row>
    <row r="2" spans="1:38" ht="24" x14ac:dyDescent="0.25">
      <c r="A2" s="2" t="s">
        <v>59</v>
      </c>
      <c r="E2" s="175"/>
      <c r="F2" s="175"/>
      <c r="G2" s="175"/>
      <c r="H2" s="175"/>
      <c r="I2" s="175"/>
      <c r="J2" s="12"/>
      <c r="K2" s="37"/>
      <c r="L2" s="37"/>
      <c r="M2" s="37"/>
    </row>
    <row r="3" spans="1:38" x14ac:dyDescent="0.25">
      <c r="A3" s="2" t="s">
        <v>2</v>
      </c>
      <c r="E3" s="13"/>
      <c r="F3" s="13"/>
      <c r="G3" s="13"/>
      <c r="H3" s="13"/>
      <c r="I3" s="13"/>
      <c r="J3" s="13"/>
    </row>
    <row r="4" spans="1:38" x14ac:dyDescent="0.25">
      <c r="E4" s="13"/>
      <c r="F4" s="13"/>
      <c r="G4" s="13"/>
      <c r="H4" s="13"/>
      <c r="I4" s="13"/>
      <c r="J4" s="13"/>
    </row>
    <row r="5" spans="1:38" s="38" customFormat="1" ht="45.75" customHeight="1" x14ac:dyDescent="0.3">
      <c r="A5" s="4"/>
      <c r="B5" s="5"/>
      <c r="C5" s="5"/>
      <c r="D5" s="5"/>
      <c r="E5" s="176" t="s">
        <v>60</v>
      </c>
      <c r="F5" s="177"/>
      <c r="G5" s="177"/>
      <c r="H5" s="177"/>
      <c r="I5" s="177"/>
      <c r="J5" s="14"/>
      <c r="K5" s="176" t="s">
        <v>61</v>
      </c>
      <c r="L5" s="177"/>
      <c r="M5" s="177"/>
      <c r="N5" s="177"/>
      <c r="O5" s="177"/>
      <c r="P5" s="14"/>
      <c r="Q5" s="176" t="s">
        <v>23</v>
      </c>
      <c r="R5" s="177"/>
      <c r="S5" s="14"/>
      <c r="T5" s="178" t="s">
        <v>62</v>
      </c>
      <c r="U5" s="179"/>
      <c r="V5" s="14"/>
      <c r="W5" s="173" t="s">
        <v>139</v>
      </c>
      <c r="X5" s="172"/>
      <c r="Y5" s="14"/>
      <c r="Z5" s="171" t="s">
        <v>124</v>
      </c>
      <c r="AA5" s="172"/>
      <c r="AB5" s="14"/>
      <c r="AC5" s="14"/>
      <c r="AD5" s="14"/>
      <c r="AE5" s="14"/>
      <c r="AF5" s="14"/>
      <c r="AG5" s="14"/>
      <c r="AH5" s="14"/>
      <c r="AI5" s="14"/>
      <c r="AJ5" s="14"/>
      <c r="AK5" s="14"/>
      <c r="AL5" s="14"/>
    </row>
    <row r="6" spans="1:38" s="31" customFormat="1" ht="157.5" x14ac:dyDescent="0.4">
      <c r="A6" s="39" t="s">
        <v>14</v>
      </c>
      <c r="B6" s="40" t="s">
        <v>15</v>
      </c>
      <c r="C6" s="6" t="s">
        <v>95</v>
      </c>
      <c r="D6" s="7"/>
      <c r="E6" s="15" t="s">
        <v>19</v>
      </c>
      <c r="F6" s="15" t="s">
        <v>20</v>
      </c>
      <c r="G6" s="15" t="s">
        <v>21</v>
      </c>
      <c r="H6" s="15" t="s">
        <v>22</v>
      </c>
      <c r="I6" s="16" t="s">
        <v>63</v>
      </c>
      <c r="J6" s="17"/>
      <c r="K6" s="15" t="s">
        <v>64</v>
      </c>
      <c r="L6" s="15" t="s">
        <v>20</v>
      </c>
      <c r="M6" s="15" t="s">
        <v>65</v>
      </c>
      <c r="N6" s="15" t="s">
        <v>22</v>
      </c>
      <c r="O6" s="15" t="s">
        <v>66</v>
      </c>
      <c r="P6" s="17"/>
      <c r="Q6" s="15" t="s">
        <v>141</v>
      </c>
      <c r="R6" s="15" t="s">
        <v>24</v>
      </c>
      <c r="S6" s="17"/>
      <c r="T6" s="15" t="s">
        <v>67</v>
      </c>
      <c r="U6" s="15" t="s">
        <v>68</v>
      </c>
      <c r="V6" s="17"/>
      <c r="W6" s="80" t="s">
        <v>127</v>
      </c>
      <c r="X6" s="80" t="s">
        <v>128</v>
      </c>
      <c r="Y6" s="25"/>
      <c r="Z6" s="25" t="s">
        <v>136</v>
      </c>
      <c r="AA6" s="25" t="s">
        <v>123</v>
      </c>
      <c r="AB6" s="25"/>
      <c r="AC6" s="25"/>
      <c r="AD6" s="25"/>
      <c r="AE6" s="25"/>
      <c r="AF6" s="25"/>
      <c r="AG6" s="25"/>
      <c r="AH6" s="25"/>
      <c r="AI6" s="25"/>
      <c r="AJ6" s="25"/>
      <c r="AK6" s="25"/>
      <c r="AL6" s="25"/>
    </row>
    <row r="7" spans="1:38" ht="5.0999999999999996" customHeight="1" x14ac:dyDescent="0.25"/>
    <row r="8" spans="1:38" x14ac:dyDescent="0.25">
      <c r="A8" s="2">
        <v>1</v>
      </c>
      <c r="I8" s="29">
        <f>+E8+F8+G8-H8</f>
        <v>0</v>
      </c>
      <c r="O8" s="29">
        <f>+K8+L8+M8-N8</f>
        <v>0</v>
      </c>
      <c r="R8" s="29">
        <f>ROUND((Q8*12)/2080,2)</f>
        <v>0</v>
      </c>
      <c r="T8" s="29">
        <f t="shared" ref="T8:T21" si="0">ROUND(I8*R8,2)</f>
        <v>0</v>
      </c>
      <c r="U8" s="29">
        <f>ROUND(O8*R8,2)</f>
        <v>0</v>
      </c>
      <c r="W8" s="34" t="e">
        <f>H8/I8</f>
        <v>#DIV/0!</v>
      </c>
      <c r="X8" s="34" t="e">
        <f>N8/O8</f>
        <v>#DIV/0!</v>
      </c>
      <c r="Z8" s="29" t="e">
        <f>W8*T8</f>
        <v>#DIV/0!</v>
      </c>
      <c r="AA8" s="29" t="e">
        <f>X8*U8</f>
        <v>#DIV/0!</v>
      </c>
    </row>
    <row r="9" spans="1:38" x14ac:dyDescent="0.25">
      <c r="A9" s="2">
        <f>A8+1</f>
        <v>2</v>
      </c>
      <c r="I9" s="29">
        <f t="shared" ref="I9:I52" si="1">+E9+F9+G9-H9</f>
        <v>0</v>
      </c>
      <c r="O9" s="29">
        <f t="shared" ref="O9:O52" si="2">+K9+L9+M9-N9</f>
        <v>0</v>
      </c>
      <c r="R9" s="29">
        <f t="shared" ref="R9:R52" si="3">ROUND((Q9*12)/2080,2)</f>
        <v>0</v>
      </c>
      <c r="T9" s="29">
        <f t="shared" si="0"/>
        <v>0</v>
      </c>
      <c r="U9" s="29">
        <f t="shared" ref="U9:U52" si="4">ROUND(O9*R9,2)</f>
        <v>0</v>
      </c>
      <c r="W9" s="34" t="e">
        <f t="shared" ref="W9:W52" si="5">H9/I9</f>
        <v>#DIV/0!</v>
      </c>
      <c r="X9" s="34" t="e">
        <f t="shared" ref="X9:X52" si="6">N9/O9</f>
        <v>#DIV/0!</v>
      </c>
      <c r="Z9" s="29" t="e">
        <f t="shared" ref="Z9:Z52" si="7">W9*T9</f>
        <v>#DIV/0!</v>
      </c>
      <c r="AA9" s="29" t="e">
        <f t="shared" ref="AA9:AA52" si="8">X9*U9</f>
        <v>#DIV/0!</v>
      </c>
    </row>
    <row r="10" spans="1:38" x14ac:dyDescent="0.25">
      <c r="A10" s="2">
        <f t="shared" ref="A10:A52" si="9">A9+1</f>
        <v>3</v>
      </c>
      <c r="I10" s="29">
        <f t="shared" si="1"/>
        <v>0</v>
      </c>
      <c r="O10" s="29">
        <f t="shared" si="2"/>
        <v>0</v>
      </c>
      <c r="R10" s="29">
        <f t="shared" si="3"/>
        <v>0</v>
      </c>
      <c r="T10" s="29">
        <f t="shared" si="0"/>
        <v>0</v>
      </c>
      <c r="U10" s="29">
        <f t="shared" si="4"/>
        <v>0</v>
      </c>
      <c r="W10" s="34" t="e">
        <f t="shared" si="5"/>
        <v>#DIV/0!</v>
      </c>
      <c r="X10" s="34" t="e">
        <f t="shared" si="6"/>
        <v>#DIV/0!</v>
      </c>
      <c r="Z10" s="29" t="e">
        <f t="shared" si="7"/>
        <v>#DIV/0!</v>
      </c>
      <c r="AA10" s="29" t="e">
        <f t="shared" si="8"/>
        <v>#DIV/0!</v>
      </c>
    </row>
    <row r="11" spans="1:38" x14ac:dyDescent="0.25">
      <c r="A11" s="2">
        <f t="shared" si="9"/>
        <v>4</v>
      </c>
      <c r="I11" s="29">
        <f t="shared" si="1"/>
        <v>0</v>
      </c>
      <c r="O11" s="29">
        <f t="shared" si="2"/>
        <v>0</v>
      </c>
      <c r="R11" s="29">
        <f t="shared" si="3"/>
        <v>0</v>
      </c>
      <c r="T11" s="29">
        <f t="shared" si="0"/>
        <v>0</v>
      </c>
      <c r="U11" s="29">
        <f t="shared" si="4"/>
        <v>0</v>
      </c>
      <c r="W11" s="34" t="e">
        <f t="shared" si="5"/>
        <v>#DIV/0!</v>
      </c>
      <c r="X11" s="34" t="e">
        <f t="shared" si="6"/>
        <v>#DIV/0!</v>
      </c>
      <c r="Z11" s="29" t="e">
        <f t="shared" si="7"/>
        <v>#DIV/0!</v>
      </c>
      <c r="AA11" s="29" t="e">
        <f t="shared" si="8"/>
        <v>#DIV/0!</v>
      </c>
    </row>
    <row r="12" spans="1:38" x14ac:dyDescent="0.25">
      <c r="A12" s="2">
        <f t="shared" si="9"/>
        <v>5</v>
      </c>
      <c r="I12" s="29">
        <f t="shared" si="1"/>
        <v>0</v>
      </c>
      <c r="O12" s="29">
        <f t="shared" si="2"/>
        <v>0</v>
      </c>
      <c r="R12" s="29">
        <f t="shared" si="3"/>
        <v>0</v>
      </c>
      <c r="T12" s="29">
        <f t="shared" si="0"/>
        <v>0</v>
      </c>
      <c r="U12" s="29">
        <f t="shared" si="4"/>
        <v>0</v>
      </c>
      <c r="W12" s="34" t="e">
        <f t="shared" si="5"/>
        <v>#DIV/0!</v>
      </c>
      <c r="X12" s="34" t="e">
        <f t="shared" si="6"/>
        <v>#DIV/0!</v>
      </c>
      <c r="Z12" s="29" t="e">
        <f t="shared" si="7"/>
        <v>#DIV/0!</v>
      </c>
      <c r="AA12" s="29" t="e">
        <f t="shared" si="8"/>
        <v>#DIV/0!</v>
      </c>
    </row>
    <row r="13" spans="1:38" x14ac:dyDescent="0.25">
      <c r="A13" s="2">
        <f t="shared" si="9"/>
        <v>6</v>
      </c>
      <c r="I13" s="29">
        <f t="shared" si="1"/>
        <v>0</v>
      </c>
      <c r="O13" s="29">
        <f t="shared" si="2"/>
        <v>0</v>
      </c>
      <c r="R13" s="29">
        <f t="shared" si="3"/>
        <v>0</v>
      </c>
      <c r="T13" s="29">
        <f t="shared" si="0"/>
        <v>0</v>
      </c>
      <c r="U13" s="29">
        <f t="shared" si="4"/>
        <v>0</v>
      </c>
      <c r="W13" s="34" t="e">
        <f t="shared" si="5"/>
        <v>#DIV/0!</v>
      </c>
      <c r="X13" s="34" t="e">
        <f t="shared" si="6"/>
        <v>#DIV/0!</v>
      </c>
      <c r="Z13" s="29" t="e">
        <f t="shared" si="7"/>
        <v>#DIV/0!</v>
      </c>
      <c r="AA13" s="29" t="e">
        <f t="shared" si="8"/>
        <v>#DIV/0!</v>
      </c>
    </row>
    <row r="14" spans="1:38" x14ac:dyDescent="0.25">
      <c r="A14" s="2">
        <f t="shared" si="9"/>
        <v>7</v>
      </c>
      <c r="I14" s="29">
        <f t="shared" si="1"/>
        <v>0</v>
      </c>
      <c r="O14" s="29">
        <f t="shared" si="2"/>
        <v>0</v>
      </c>
      <c r="R14" s="29">
        <f t="shared" si="3"/>
        <v>0</v>
      </c>
      <c r="T14" s="29">
        <f t="shared" si="0"/>
        <v>0</v>
      </c>
      <c r="U14" s="29">
        <f t="shared" si="4"/>
        <v>0</v>
      </c>
      <c r="W14" s="34" t="e">
        <f t="shared" si="5"/>
        <v>#DIV/0!</v>
      </c>
      <c r="X14" s="34" t="e">
        <f t="shared" si="6"/>
        <v>#DIV/0!</v>
      </c>
      <c r="Z14" s="29" t="e">
        <f t="shared" si="7"/>
        <v>#DIV/0!</v>
      </c>
      <c r="AA14" s="29" t="e">
        <f t="shared" si="8"/>
        <v>#DIV/0!</v>
      </c>
    </row>
    <row r="15" spans="1:38" x14ac:dyDescent="0.25">
      <c r="A15" s="2">
        <f t="shared" si="9"/>
        <v>8</v>
      </c>
      <c r="I15" s="29">
        <f t="shared" si="1"/>
        <v>0</v>
      </c>
      <c r="O15" s="29">
        <f t="shared" si="2"/>
        <v>0</v>
      </c>
      <c r="R15" s="29">
        <f t="shared" si="3"/>
        <v>0</v>
      </c>
      <c r="T15" s="29">
        <f t="shared" si="0"/>
        <v>0</v>
      </c>
      <c r="U15" s="29">
        <f t="shared" si="4"/>
        <v>0</v>
      </c>
      <c r="W15" s="34" t="e">
        <f t="shared" si="5"/>
        <v>#DIV/0!</v>
      </c>
      <c r="X15" s="34" t="e">
        <f t="shared" si="6"/>
        <v>#DIV/0!</v>
      </c>
      <c r="Z15" s="29" t="e">
        <f t="shared" si="7"/>
        <v>#DIV/0!</v>
      </c>
      <c r="AA15" s="29" t="e">
        <f t="shared" si="8"/>
        <v>#DIV/0!</v>
      </c>
    </row>
    <row r="16" spans="1:38" x14ac:dyDescent="0.25">
      <c r="A16" s="2">
        <f t="shared" si="9"/>
        <v>9</v>
      </c>
      <c r="I16" s="29">
        <f t="shared" si="1"/>
        <v>0</v>
      </c>
      <c r="O16" s="29">
        <f t="shared" si="2"/>
        <v>0</v>
      </c>
      <c r="R16" s="29">
        <f t="shared" si="3"/>
        <v>0</v>
      </c>
      <c r="T16" s="29">
        <f t="shared" si="0"/>
        <v>0</v>
      </c>
      <c r="U16" s="29">
        <f t="shared" si="4"/>
        <v>0</v>
      </c>
      <c r="W16" s="34" t="e">
        <f t="shared" si="5"/>
        <v>#DIV/0!</v>
      </c>
      <c r="X16" s="34" t="e">
        <f t="shared" si="6"/>
        <v>#DIV/0!</v>
      </c>
      <c r="Z16" s="29" t="e">
        <f t="shared" si="7"/>
        <v>#DIV/0!</v>
      </c>
      <c r="AA16" s="29" t="e">
        <f t="shared" si="8"/>
        <v>#DIV/0!</v>
      </c>
    </row>
    <row r="17" spans="1:27" x14ac:dyDescent="0.25">
      <c r="A17" s="2">
        <f t="shared" si="9"/>
        <v>10</v>
      </c>
      <c r="I17" s="29">
        <f t="shared" si="1"/>
        <v>0</v>
      </c>
      <c r="O17" s="29">
        <f t="shared" si="2"/>
        <v>0</v>
      </c>
      <c r="R17" s="29">
        <f t="shared" si="3"/>
        <v>0</v>
      </c>
      <c r="T17" s="29">
        <f t="shared" si="0"/>
        <v>0</v>
      </c>
      <c r="U17" s="29">
        <f t="shared" si="4"/>
        <v>0</v>
      </c>
      <c r="W17" s="34" t="e">
        <f t="shared" si="5"/>
        <v>#DIV/0!</v>
      </c>
      <c r="X17" s="34" t="e">
        <f t="shared" si="6"/>
        <v>#DIV/0!</v>
      </c>
      <c r="Z17" s="29" t="e">
        <f t="shared" si="7"/>
        <v>#DIV/0!</v>
      </c>
      <c r="AA17" s="29" t="e">
        <f t="shared" si="8"/>
        <v>#DIV/0!</v>
      </c>
    </row>
    <row r="18" spans="1:27" x14ac:dyDescent="0.25">
      <c r="A18" s="2">
        <f t="shared" si="9"/>
        <v>11</v>
      </c>
      <c r="I18" s="29">
        <f t="shared" si="1"/>
        <v>0</v>
      </c>
      <c r="O18" s="29">
        <f t="shared" si="2"/>
        <v>0</v>
      </c>
      <c r="R18" s="29">
        <f t="shared" si="3"/>
        <v>0</v>
      </c>
      <c r="T18" s="29">
        <f t="shared" si="0"/>
        <v>0</v>
      </c>
      <c r="U18" s="29">
        <f t="shared" si="4"/>
        <v>0</v>
      </c>
      <c r="W18" s="34" t="e">
        <f t="shared" si="5"/>
        <v>#DIV/0!</v>
      </c>
      <c r="X18" s="34" t="e">
        <f t="shared" si="6"/>
        <v>#DIV/0!</v>
      </c>
      <c r="Z18" s="29" t="e">
        <f t="shared" si="7"/>
        <v>#DIV/0!</v>
      </c>
      <c r="AA18" s="29" t="e">
        <f t="shared" si="8"/>
        <v>#DIV/0!</v>
      </c>
    </row>
    <row r="19" spans="1:27" x14ac:dyDescent="0.25">
      <c r="A19" s="2">
        <f t="shared" si="9"/>
        <v>12</v>
      </c>
      <c r="I19" s="29">
        <f t="shared" si="1"/>
        <v>0</v>
      </c>
      <c r="O19" s="29">
        <f t="shared" si="2"/>
        <v>0</v>
      </c>
      <c r="R19" s="29">
        <f t="shared" si="3"/>
        <v>0</v>
      </c>
      <c r="T19" s="29">
        <f t="shared" si="0"/>
        <v>0</v>
      </c>
      <c r="U19" s="29">
        <f t="shared" si="4"/>
        <v>0</v>
      </c>
      <c r="W19" s="34" t="e">
        <f t="shared" si="5"/>
        <v>#DIV/0!</v>
      </c>
      <c r="X19" s="34" t="e">
        <f t="shared" si="6"/>
        <v>#DIV/0!</v>
      </c>
      <c r="Z19" s="29" t="e">
        <f t="shared" si="7"/>
        <v>#DIV/0!</v>
      </c>
      <c r="AA19" s="29" t="e">
        <f t="shared" si="8"/>
        <v>#DIV/0!</v>
      </c>
    </row>
    <row r="20" spans="1:27" x14ac:dyDescent="0.25">
      <c r="A20" s="2">
        <f t="shared" si="9"/>
        <v>13</v>
      </c>
      <c r="I20" s="29">
        <f t="shared" si="1"/>
        <v>0</v>
      </c>
      <c r="O20" s="29">
        <f t="shared" si="2"/>
        <v>0</v>
      </c>
      <c r="R20" s="29">
        <f t="shared" si="3"/>
        <v>0</v>
      </c>
      <c r="T20" s="29">
        <f t="shared" si="0"/>
        <v>0</v>
      </c>
      <c r="U20" s="29">
        <f t="shared" si="4"/>
        <v>0</v>
      </c>
      <c r="W20" s="34" t="e">
        <f t="shared" si="5"/>
        <v>#DIV/0!</v>
      </c>
      <c r="X20" s="34" t="e">
        <f t="shared" si="6"/>
        <v>#DIV/0!</v>
      </c>
      <c r="Z20" s="29" t="e">
        <f t="shared" si="7"/>
        <v>#DIV/0!</v>
      </c>
      <c r="AA20" s="29" t="e">
        <f t="shared" si="8"/>
        <v>#DIV/0!</v>
      </c>
    </row>
    <row r="21" spans="1:27" x14ac:dyDescent="0.25">
      <c r="A21" s="2">
        <f t="shared" si="9"/>
        <v>14</v>
      </c>
      <c r="I21" s="29">
        <f t="shared" si="1"/>
        <v>0</v>
      </c>
      <c r="O21" s="29">
        <f t="shared" si="2"/>
        <v>0</v>
      </c>
      <c r="R21" s="29">
        <f t="shared" si="3"/>
        <v>0</v>
      </c>
      <c r="T21" s="29">
        <f t="shared" si="0"/>
        <v>0</v>
      </c>
      <c r="U21" s="29">
        <f t="shared" si="4"/>
        <v>0</v>
      </c>
      <c r="W21" s="34" t="e">
        <f t="shared" si="5"/>
        <v>#DIV/0!</v>
      </c>
      <c r="X21" s="34" t="e">
        <f t="shared" si="6"/>
        <v>#DIV/0!</v>
      </c>
      <c r="Z21" s="29" t="e">
        <f t="shared" si="7"/>
        <v>#DIV/0!</v>
      </c>
      <c r="AA21" s="29" t="e">
        <f t="shared" si="8"/>
        <v>#DIV/0!</v>
      </c>
    </row>
    <row r="22" spans="1:27" x14ac:dyDescent="0.25">
      <c r="A22" s="2">
        <f t="shared" si="9"/>
        <v>15</v>
      </c>
      <c r="I22" s="29">
        <f>+E23+F23+G23-H23</f>
        <v>0</v>
      </c>
      <c r="O22" s="29">
        <f>+K23+L23+M23-N23</f>
        <v>0</v>
      </c>
      <c r="R22" s="29">
        <f>ROUND((Q23*12)/2080,2)</f>
        <v>0</v>
      </c>
      <c r="T22" s="29">
        <f>ROUND(I23*R23,2)</f>
        <v>0</v>
      </c>
      <c r="U22" s="29">
        <f>ROUND(O23*R23,2)</f>
        <v>0</v>
      </c>
      <c r="W22" s="34" t="e">
        <f t="shared" si="5"/>
        <v>#DIV/0!</v>
      </c>
      <c r="X22" s="34" t="e">
        <f t="shared" si="6"/>
        <v>#DIV/0!</v>
      </c>
      <c r="Z22" s="29" t="e">
        <f t="shared" si="7"/>
        <v>#DIV/0!</v>
      </c>
      <c r="AA22" s="29" t="e">
        <f t="shared" si="8"/>
        <v>#DIV/0!</v>
      </c>
    </row>
    <row r="23" spans="1:27" x14ac:dyDescent="0.25">
      <c r="A23" s="2">
        <f t="shared" si="9"/>
        <v>16</v>
      </c>
      <c r="I23" s="29">
        <f>+E24+F24+G24-H24</f>
        <v>0</v>
      </c>
      <c r="O23" s="29">
        <f>+K24+L24+M24-N24</f>
        <v>0</v>
      </c>
      <c r="R23" s="29">
        <f>ROUND((Q24*12)/2080,2)</f>
        <v>0</v>
      </c>
      <c r="T23" s="29">
        <f>ROUND(I24*R24,2)</f>
        <v>0</v>
      </c>
      <c r="U23" s="29">
        <f>ROUND(O24*R24,2)</f>
        <v>0</v>
      </c>
      <c r="W23" s="34" t="e">
        <f t="shared" si="5"/>
        <v>#DIV/0!</v>
      </c>
      <c r="X23" s="34" t="e">
        <f t="shared" si="6"/>
        <v>#DIV/0!</v>
      </c>
      <c r="Z23" s="29" t="e">
        <f t="shared" si="7"/>
        <v>#DIV/0!</v>
      </c>
      <c r="AA23" s="29" t="e">
        <f t="shared" si="8"/>
        <v>#DIV/0!</v>
      </c>
    </row>
    <row r="24" spans="1:27" x14ac:dyDescent="0.25">
      <c r="A24" s="2">
        <f t="shared" si="9"/>
        <v>17</v>
      </c>
      <c r="I24" s="29">
        <f t="shared" si="1"/>
        <v>0</v>
      </c>
      <c r="O24" s="29">
        <f t="shared" si="2"/>
        <v>0</v>
      </c>
      <c r="R24" s="29">
        <f t="shared" si="3"/>
        <v>0</v>
      </c>
      <c r="T24" s="29">
        <f t="shared" ref="T24:T52" si="10">ROUND(I24*R24,2)</f>
        <v>0</v>
      </c>
      <c r="U24" s="29">
        <f t="shared" si="4"/>
        <v>0</v>
      </c>
      <c r="W24" s="34" t="e">
        <f t="shared" si="5"/>
        <v>#DIV/0!</v>
      </c>
      <c r="X24" s="34" t="e">
        <f t="shared" si="6"/>
        <v>#DIV/0!</v>
      </c>
      <c r="Z24" s="29" t="e">
        <f t="shared" si="7"/>
        <v>#DIV/0!</v>
      </c>
      <c r="AA24" s="29" t="e">
        <f t="shared" si="8"/>
        <v>#DIV/0!</v>
      </c>
    </row>
    <row r="25" spans="1:27" x14ac:dyDescent="0.25">
      <c r="A25" s="2">
        <f t="shared" si="9"/>
        <v>18</v>
      </c>
      <c r="I25" s="29">
        <f t="shared" si="1"/>
        <v>0</v>
      </c>
      <c r="O25" s="29">
        <f t="shared" si="2"/>
        <v>0</v>
      </c>
      <c r="R25" s="29">
        <f t="shared" si="3"/>
        <v>0</v>
      </c>
      <c r="T25" s="29">
        <f t="shared" si="10"/>
        <v>0</v>
      </c>
      <c r="U25" s="29">
        <f t="shared" si="4"/>
        <v>0</v>
      </c>
      <c r="W25" s="34" t="e">
        <f t="shared" si="5"/>
        <v>#DIV/0!</v>
      </c>
      <c r="X25" s="34" t="e">
        <f t="shared" si="6"/>
        <v>#DIV/0!</v>
      </c>
      <c r="Z25" s="29" t="e">
        <f t="shared" si="7"/>
        <v>#DIV/0!</v>
      </c>
      <c r="AA25" s="29" t="e">
        <f t="shared" si="8"/>
        <v>#DIV/0!</v>
      </c>
    </row>
    <row r="26" spans="1:27" x14ac:dyDescent="0.25">
      <c r="A26" s="2">
        <f t="shared" si="9"/>
        <v>19</v>
      </c>
      <c r="I26" s="29">
        <f t="shared" si="1"/>
        <v>0</v>
      </c>
      <c r="O26" s="29">
        <f t="shared" si="2"/>
        <v>0</v>
      </c>
      <c r="R26" s="29">
        <f t="shared" si="3"/>
        <v>0</v>
      </c>
      <c r="T26" s="29">
        <f t="shared" si="10"/>
        <v>0</v>
      </c>
      <c r="U26" s="29">
        <f t="shared" si="4"/>
        <v>0</v>
      </c>
      <c r="W26" s="34" t="e">
        <f t="shared" si="5"/>
        <v>#DIV/0!</v>
      </c>
      <c r="X26" s="34" t="e">
        <f t="shared" si="6"/>
        <v>#DIV/0!</v>
      </c>
      <c r="Z26" s="29" t="e">
        <f t="shared" si="7"/>
        <v>#DIV/0!</v>
      </c>
      <c r="AA26" s="29" t="e">
        <f t="shared" si="8"/>
        <v>#DIV/0!</v>
      </c>
    </row>
    <row r="27" spans="1:27" x14ac:dyDescent="0.25">
      <c r="A27" s="2">
        <f t="shared" si="9"/>
        <v>20</v>
      </c>
      <c r="I27" s="29">
        <f t="shared" si="1"/>
        <v>0</v>
      </c>
      <c r="O27" s="29">
        <f t="shared" si="2"/>
        <v>0</v>
      </c>
      <c r="R27" s="29">
        <f t="shared" si="3"/>
        <v>0</v>
      </c>
      <c r="T27" s="29">
        <f t="shared" si="10"/>
        <v>0</v>
      </c>
      <c r="U27" s="29">
        <f t="shared" si="4"/>
        <v>0</v>
      </c>
      <c r="W27" s="34" t="e">
        <f t="shared" si="5"/>
        <v>#DIV/0!</v>
      </c>
      <c r="X27" s="34" t="e">
        <f t="shared" si="6"/>
        <v>#DIV/0!</v>
      </c>
      <c r="Z27" s="29" t="e">
        <f t="shared" si="7"/>
        <v>#DIV/0!</v>
      </c>
      <c r="AA27" s="29" t="e">
        <f t="shared" si="8"/>
        <v>#DIV/0!</v>
      </c>
    </row>
    <row r="28" spans="1:27" x14ac:dyDescent="0.25">
      <c r="A28" s="2">
        <f t="shared" si="9"/>
        <v>21</v>
      </c>
      <c r="I28" s="29">
        <f t="shared" si="1"/>
        <v>0</v>
      </c>
      <c r="O28" s="29">
        <f t="shared" si="2"/>
        <v>0</v>
      </c>
      <c r="R28" s="29">
        <f t="shared" si="3"/>
        <v>0</v>
      </c>
      <c r="T28" s="29">
        <f t="shared" si="10"/>
        <v>0</v>
      </c>
      <c r="U28" s="29">
        <f t="shared" si="4"/>
        <v>0</v>
      </c>
      <c r="W28" s="34" t="e">
        <f t="shared" si="5"/>
        <v>#DIV/0!</v>
      </c>
      <c r="X28" s="34" t="e">
        <f t="shared" si="6"/>
        <v>#DIV/0!</v>
      </c>
      <c r="Z28" s="29" t="e">
        <f t="shared" si="7"/>
        <v>#DIV/0!</v>
      </c>
      <c r="AA28" s="29" t="e">
        <f t="shared" si="8"/>
        <v>#DIV/0!</v>
      </c>
    </row>
    <row r="29" spans="1:27" x14ac:dyDescent="0.25">
      <c r="A29" s="2">
        <f t="shared" si="9"/>
        <v>22</v>
      </c>
      <c r="I29" s="29">
        <f t="shared" si="1"/>
        <v>0</v>
      </c>
      <c r="O29" s="29">
        <f t="shared" si="2"/>
        <v>0</v>
      </c>
      <c r="R29" s="29">
        <f t="shared" si="3"/>
        <v>0</v>
      </c>
      <c r="T29" s="29">
        <f t="shared" si="10"/>
        <v>0</v>
      </c>
      <c r="U29" s="29">
        <f t="shared" si="4"/>
        <v>0</v>
      </c>
      <c r="W29" s="34" t="e">
        <f t="shared" si="5"/>
        <v>#DIV/0!</v>
      </c>
      <c r="X29" s="34" t="e">
        <f t="shared" si="6"/>
        <v>#DIV/0!</v>
      </c>
      <c r="Z29" s="29" t="e">
        <f t="shared" si="7"/>
        <v>#DIV/0!</v>
      </c>
      <c r="AA29" s="29" t="e">
        <f t="shared" si="8"/>
        <v>#DIV/0!</v>
      </c>
    </row>
    <row r="30" spans="1:27" x14ac:dyDescent="0.25">
      <c r="A30" s="2">
        <f t="shared" si="9"/>
        <v>23</v>
      </c>
      <c r="I30" s="29">
        <f t="shared" si="1"/>
        <v>0</v>
      </c>
      <c r="O30" s="29">
        <f t="shared" si="2"/>
        <v>0</v>
      </c>
      <c r="R30" s="29">
        <f t="shared" si="3"/>
        <v>0</v>
      </c>
      <c r="T30" s="29">
        <f t="shared" si="10"/>
        <v>0</v>
      </c>
      <c r="U30" s="29">
        <f t="shared" si="4"/>
        <v>0</v>
      </c>
      <c r="W30" s="34" t="e">
        <f t="shared" si="5"/>
        <v>#DIV/0!</v>
      </c>
      <c r="X30" s="34" t="e">
        <f t="shared" si="6"/>
        <v>#DIV/0!</v>
      </c>
      <c r="Z30" s="29" t="e">
        <f t="shared" si="7"/>
        <v>#DIV/0!</v>
      </c>
      <c r="AA30" s="29" t="e">
        <f t="shared" si="8"/>
        <v>#DIV/0!</v>
      </c>
    </row>
    <row r="31" spans="1:27" x14ac:dyDescent="0.25">
      <c r="A31" s="2">
        <f t="shared" si="9"/>
        <v>24</v>
      </c>
      <c r="I31" s="29">
        <f t="shared" si="1"/>
        <v>0</v>
      </c>
      <c r="O31" s="29">
        <f t="shared" si="2"/>
        <v>0</v>
      </c>
      <c r="R31" s="29">
        <f t="shared" si="3"/>
        <v>0</v>
      </c>
      <c r="T31" s="29">
        <f t="shared" si="10"/>
        <v>0</v>
      </c>
      <c r="U31" s="29">
        <f t="shared" si="4"/>
        <v>0</v>
      </c>
      <c r="W31" s="34" t="e">
        <f t="shared" si="5"/>
        <v>#DIV/0!</v>
      </c>
      <c r="X31" s="34" t="e">
        <f t="shared" si="6"/>
        <v>#DIV/0!</v>
      </c>
      <c r="Z31" s="29" t="e">
        <f t="shared" si="7"/>
        <v>#DIV/0!</v>
      </c>
      <c r="AA31" s="29" t="e">
        <f t="shared" si="8"/>
        <v>#DIV/0!</v>
      </c>
    </row>
    <row r="32" spans="1:27" x14ac:dyDescent="0.25">
      <c r="A32" s="2">
        <f t="shared" si="9"/>
        <v>25</v>
      </c>
      <c r="I32" s="29">
        <f t="shared" si="1"/>
        <v>0</v>
      </c>
      <c r="O32" s="29">
        <f t="shared" si="2"/>
        <v>0</v>
      </c>
      <c r="R32" s="29">
        <f t="shared" si="3"/>
        <v>0</v>
      </c>
      <c r="T32" s="29">
        <f t="shared" si="10"/>
        <v>0</v>
      </c>
      <c r="U32" s="29">
        <f t="shared" si="4"/>
        <v>0</v>
      </c>
      <c r="W32" s="34" t="e">
        <f t="shared" si="5"/>
        <v>#DIV/0!</v>
      </c>
      <c r="X32" s="34" t="e">
        <f t="shared" si="6"/>
        <v>#DIV/0!</v>
      </c>
      <c r="Z32" s="29" t="e">
        <f t="shared" si="7"/>
        <v>#DIV/0!</v>
      </c>
      <c r="AA32" s="29" t="e">
        <f t="shared" si="8"/>
        <v>#DIV/0!</v>
      </c>
    </row>
    <row r="33" spans="1:27" x14ac:dyDescent="0.25">
      <c r="A33" s="2">
        <f t="shared" si="9"/>
        <v>26</v>
      </c>
      <c r="I33" s="29">
        <f t="shared" si="1"/>
        <v>0</v>
      </c>
      <c r="O33" s="29">
        <f t="shared" si="2"/>
        <v>0</v>
      </c>
      <c r="R33" s="29">
        <f t="shared" si="3"/>
        <v>0</v>
      </c>
      <c r="T33" s="29">
        <f t="shared" si="10"/>
        <v>0</v>
      </c>
      <c r="U33" s="29">
        <f t="shared" si="4"/>
        <v>0</v>
      </c>
      <c r="W33" s="34" t="e">
        <f t="shared" si="5"/>
        <v>#DIV/0!</v>
      </c>
      <c r="X33" s="34" t="e">
        <f t="shared" si="6"/>
        <v>#DIV/0!</v>
      </c>
      <c r="Z33" s="29" t="e">
        <f t="shared" si="7"/>
        <v>#DIV/0!</v>
      </c>
      <c r="AA33" s="29" t="e">
        <f t="shared" si="8"/>
        <v>#DIV/0!</v>
      </c>
    </row>
    <row r="34" spans="1:27" x14ac:dyDescent="0.25">
      <c r="A34" s="2">
        <f t="shared" si="9"/>
        <v>27</v>
      </c>
      <c r="I34" s="29">
        <f t="shared" si="1"/>
        <v>0</v>
      </c>
      <c r="O34" s="29">
        <f t="shared" si="2"/>
        <v>0</v>
      </c>
      <c r="R34" s="29">
        <f t="shared" si="3"/>
        <v>0</v>
      </c>
      <c r="T34" s="29">
        <f t="shared" si="10"/>
        <v>0</v>
      </c>
      <c r="U34" s="29">
        <f t="shared" si="4"/>
        <v>0</v>
      </c>
      <c r="W34" s="34" t="e">
        <f t="shared" si="5"/>
        <v>#DIV/0!</v>
      </c>
      <c r="X34" s="34" t="e">
        <f t="shared" si="6"/>
        <v>#DIV/0!</v>
      </c>
      <c r="Z34" s="29" t="e">
        <f t="shared" si="7"/>
        <v>#DIV/0!</v>
      </c>
      <c r="AA34" s="29" t="e">
        <f t="shared" si="8"/>
        <v>#DIV/0!</v>
      </c>
    </row>
    <row r="35" spans="1:27" x14ac:dyDescent="0.25">
      <c r="A35" s="2">
        <f t="shared" si="9"/>
        <v>28</v>
      </c>
      <c r="I35" s="29">
        <f t="shared" si="1"/>
        <v>0</v>
      </c>
      <c r="O35" s="29">
        <f t="shared" si="2"/>
        <v>0</v>
      </c>
      <c r="R35" s="29">
        <f t="shared" si="3"/>
        <v>0</v>
      </c>
      <c r="T35" s="29">
        <f t="shared" si="10"/>
        <v>0</v>
      </c>
      <c r="U35" s="29">
        <f t="shared" si="4"/>
        <v>0</v>
      </c>
      <c r="W35" s="34" t="e">
        <f t="shared" si="5"/>
        <v>#DIV/0!</v>
      </c>
      <c r="X35" s="34" t="e">
        <f t="shared" si="6"/>
        <v>#DIV/0!</v>
      </c>
      <c r="Z35" s="29" t="e">
        <f t="shared" si="7"/>
        <v>#DIV/0!</v>
      </c>
      <c r="AA35" s="29" t="e">
        <f t="shared" si="8"/>
        <v>#DIV/0!</v>
      </c>
    </row>
    <row r="36" spans="1:27" x14ac:dyDescent="0.25">
      <c r="A36" s="2">
        <f t="shared" si="9"/>
        <v>29</v>
      </c>
      <c r="I36" s="29">
        <f t="shared" si="1"/>
        <v>0</v>
      </c>
      <c r="O36" s="29">
        <f t="shared" si="2"/>
        <v>0</v>
      </c>
      <c r="R36" s="29">
        <f t="shared" si="3"/>
        <v>0</v>
      </c>
      <c r="T36" s="29">
        <f t="shared" si="10"/>
        <v>0</v>
      </c>
      <c r="U36" s="29">
        <f t="shared" si="4"/>
        <v>0</v>
      </c>
      <c r="W36" s="34" t="e">
        <f t="shared" si="5"/>
        <v>#DIV/0!</v>
      </c>
      <c r="X36" s="34" t="e">
        <f t="shared" si="6"/>
        <v>#DIV/0!</v>
      </c>
      <c r="Z36" s="29" t="e">
        <f t="shared" si="7"/>
        <v>#DIV/0!</v>
      </c>
      <c r="AA36" s="29" t="e">
        <f t="shared" si="8"/>
        <v>#DIV/0!</v>
      </c>
    </row>
    <row r="37" spans="1:27" x14ac:dyDescent="0.25">
      <c r="A37" s="2">
        <f t="shared" si="9"/>
        <v>30</v>
      </c>
      <c r="I37" s="29">
        <f t="shared" si="1"/>
        <v>0</v>
      </c>
      <c r="O37" s="29">
        <f t="shared" si="2"/>
        <v>0</v>
      </c>
      <c r="R37" s="29">
        <f t="shared" si="3"/>
        <v>0</v>
      </c>
      <c r="T37" s="29">
        <f t="shared" si="10"/>
        <v>0</v>
      </c>
      <c r="U37" s="29">
        <f t="shared" si="4"/>
        <v>0</v>
      </c>
      <c r="W37" s="34" t="e">
        <f t="shared" si="5"/>
        <v>#DIV/0!</v>
      </c>
      <c r="X37" s="34" t="e">
        <f t="shared" si="6"/>
        <v>#DIV/0!</v>
      </c>
      <c r="Z37" s="29" t="e">
        <f t="shared" si="7"/>
        <v>#DIV/0!</v>
      </c>
      <c r="AA37" s="29" t="e">
        <f t="shared" si="8"/>
        <v>#DIV/0!</v>
      </c>
    </row>
    <row r="38" spans="1:27" x14ac:dyDescent="0.25">
      <c r="A38" s="2">
        <f t="shared" si="9"/>
        <v>31</v>
      </c>
      <c r="I38" s="29">
        <f t="shared" si="1"/>
        <v>0</v>
      </c>
      <c r="O38" s="29">
        <f t="shared" si="2"/>
        <v>0</v>
      </c>
      <c r="R38" s="29">
        <f t="shared" si="3"/>
        <v>0</v>
      </c>
      <c r="T38" s="29">
        <f t="shared" si="10"/>
        <v>0</v>
      </c>
      <c r="U38" s="29">
        <f t="shared" si="4"/>
        <v>0</v>
      </c>
      <c r="W38" s="34" t="e">
        <f t="shared" si="5"/>
        <v>#DIV/0!</v>
      </c>
      <c r="X38" s="34" t="e">
        <f t="shared" si="6"/>
        <v>#DIV/0!</v>
      </c>
      <c r="Z38" s="29" t="e">
        <f t="shared" si="7"/>
        <v>#DIV/0!</v>
      </c>
      <c r="AA38" s="29" t="e">
        <f t="shared" si="8"/>
        <v>#DIV/0!</v>
      </c>
    </row>
    <row r="39" spans="1:27" x14ac:dyDescent="0.25">
      <c r="A39" s="2">
        <f t="shared" si="9"/>
        <v>32</v>
      </c>
      <c r="I39" s="29">
        <f t="shared" si="1"/>
        <v>0</v>
      </c>
      <c r="O39" s="29">
        <f t="shared" si="2"/>
        <v>0</v>
      </c>
      <c r="R39" s="29">
        <f t="shared" si="3"/>
        <v>0</v>
      </c>
      <c r="T39" s="29">
        <f t="shared" si="10"/>
        <v>0</v>
      </c>
      <c r="U39" s="29">
        <f t="shared" si="4"/>
        <v>0</v>
      </c>
      <c r="W39" s="34" t="e">
        <f t="shared" si="5"/>
        <v>#DIV/0!</v>
      </c>
      <c r="X39" s="34" t="e">
        <f t="shared" si="6"/>
        <v>#DIV/0!</v>
      </c>
      <c r="Z39" s="29" t="e">
        <f t="shared" si="7"/>
        <v>#DIV/0!</v>
      </c>
      <c r="AA39" s="29" t="e">
        <f t="shared" si="8"/>
        <v>#DIV/0!</v>
      </c>
    </row>
    <row r="40" spans="1:27" x14ac:dyDescent="0.25">
      <c r="A40" s="2">
        <f t="shared" si="9"/>
        <v>33</v>
      </c>
      <c r="I40" s="29">
        <f t="shared" si="1"/>
        <v>0</v>
      </c>
      <c r="O40" s="29">
        <f t="shared" si="2"/>
        <v>0</v>
      </c>
      <c r="R40" s="29">
        <f t="shared" si="3"/>
        <v>0</v>
      </c>
      <c r="T40" s="29">
        <f t="shared" si="10"/>
        <v>0</v>
      </c>
      <c r="U40" s="29">
        <f t="shared" si="4"/>
        <v>0</v>
      </c>
      <c r="W40" s="34" t="e">
        <f t="shared" si="5"/>
        <v>#DIV/0!</v>
      </c>
      <c r="X40" s="34" t="e">
        <f t="shared" si="6"/>
        <v>#DIV/0!</v>
      </c>
      <c r="Z40" s="29" t="e">
        <f t="shared" si="7"/>
        <v>#DIV/0!</v>
      </c>
      <c r="AA40" s="29" t="e">
        <f t="shared" si="8"/>
        <v>#DIV/0!</v>
      </c>
    </row>
    <row r="41" spans="1:27" x14ac:dyDescent="0.25">
      <c r="A41" s="2">
        <f t="shared" si="9"/>
        <v>34</v>
      </c>
      <c r="I41" s="29">
        <f t="shared" si="1"/>
        <v>0</v>
      </c>
      <c r="O41" s="29">
        <f t="shared" si="2"/>
        <v>0</v>
      </c>
      <c r="R41" s="29">
        <f t="shared" si="3"/>
        <v>0</v>
      </c>
      <c r="T41" s="29">
        <f t="shared" si="10"/>
        <v>0</v>
      </c>
      <c r="U41" s="29">
        <f t="shared" si="4"/>
        <v>0</v>
      </c>
      <c r="W41" s="34" t="e">
        <f t="shared" si="5"/>
        <v>#DIV/0!</v>
      </c>
      <c r="X41" s="34" t="e">
        <f t="shared" si="6"/>
        <v>#DIV/0!</v>
      </c>
      <c r="Z41" s="29" t="e">
        <f t="shared" si="7"/>
        <v>#DIV/0!</v>
      </c>
      <c r="AA41" s="29" t="e">
        <f t="shared" si="8"/>
        <v>#DIV/0!</v>
      </c>
    </row>
    <row r="42" spans="1:27" x14ac:dyDescent="0.25">
      <c r="A42" s="2">
        <f t="shared" si="9"/>
        <v>35</v>
      </c>
      <c r="I42" s="29">
        <f t="shared" si="1"/>
        <v>0</v>
      </c>
      <c r="O42" s="29">
        <f t="shared" si="2"/>
        <v>0</v>
      </c>
      <c r="R42" s="29">
        <f t="shared" si="3"/>
        <v>0</v>
      </c>
      <c r="T42" s="29">
        <f t="shared" si="10"/>
        <v>0</v>
      </c>
      <c r="U42" s="29">
        <f t="shared" si="4"/>
        <v>0</v>
      </c>
      <c r="W42" s="34" t="e">
        <f t="shared" si="5"/>
        <v>#DIV/0!</v>
      </c>
      <c r="X42" s="34" t="e">
        <f t="shared" si="6"/>
        <v>#DIV/0!</v>
      </c>
      <c r="Z42" s="29" t="e">
        <f t="shared" si="7"/>
        <v>#DIV/0!</v>
      </c>
      <c r="AA42" s="29" t="e">
        <f t="shared" si="8"/>
        <v>#DIV/0!</v>
      </c>
    </row>
    <row r="43" spans="1:27" x14ac:dyDescent="0.25">
      <c r="A43" s="2">
        <f t="shared" si="9"/>
        <v>36</v>
      </c>
      <c r="I43" s="29">
        <f t="shared" si="1"/>
        <v>0</v>
      </c>
      <c r="O43" s="29">
        <f t="shared" si="2"/>
        <v>0</v>
      </c>
      <c r="R43" s="29">
        <f t="shared" si="3"/>
        <v>0</v>
      </c>
      <c r="T43" s="29">
        <f t="shared" si="10"/>
        <v>0</v>
      </c>
      <c r="U43" s="29">
        <f t="shared" si="4"/>
        <v>0</v>
      </c>
      <c r="W43" s="34" t="e">
        <f t="shared" si="5"/>
        <v>#DIV/0!</v>
      </c>
      <c r="X43" s="34" t="e">
        <f t="shared" si="6"/>
        <v>#DIV/0!</v>
      </c>
      <c r="Z43" s="29" t="e">
        <f t="shared" si="7"/>
        <v>#DIV/0!</v>
      </c>
      <c r="AA43" s="29" t="e">
        <f t="shared" si="8"/>
        <v>#DIV/0!</v>
      </c>
    </row>
    <row r="44" spans="1:27" x14ac:dyDescent="0.25">
      <c r="A44" s="2">
        <f t="shared" si="9"/>
        <v>37</v>
      </c>
      <c r="I44" s="29">
        <f t="shared" si="1"/>
        <v>0</v>
      </c>
      <c r="O44" s="29">
        <f t="shared" si="2"/>
        <v>0</v>
      </c>
      <c r="R44" s="29">
        <f t="shared" si="3"/>
        <v>0</v>
      </c>
      <c r="T44" s="29">
        <f t="shared" si="10"/>
        <v>0</v>
      </c>
      <c r="U44" s="29">
        <f t="shared" si="4"/>
        <v>0</v>
      </c>
      <c r="W44" s="34" t="e">
        <f t="shared" si="5"/>
        <v>#DIV/0!</v>
      </c>
      <c r="X44" s="34" t="e">
        <f t="shared" si="6"/>
        <v>#DIV/0!</v>
      </c>
      <c r="Z44" s="29" t="e">
        <f t="shared" si="7"/>
        <v>#DIV/0!</v>
      </c>
      <c r="AA44" s="29" t="e">
        <f t="shared" si="8"/>
        <v>#DIV/0!</v>
      </c>
    </row>
    <row r="45" spans="1:27" x14ac:dyDescent="0.25">
      <c r="A45" s="2">
        <f t="shared" si="9"/>
        <v>38</v>
      </c>
      <c r="I45" s="29">
        <f t="shared" si="1"/>
        <v>0</v>
      </c>
      <c r="O45" s="29">
        <f t="shared" si="2"/>
        <v>0</v>
      </c>
      <c r="R45" s="29">
        <f t="shared" si="3"/>
        <v>0</v>
      </c>
      <c r="T45" s="29">
        <f t="shared" si="10"/>
        <v>0</v>
      </c>
      <c r="U45" s="29">
        <f t="shared" si="4"/>
        <v>0</v>
      </c>
      <c r="W45" s="34" t="e">
        <f t="shared" si="5"/>
        <v>#DIV/0!</v>
      </c>
      <c r="X45" s="34" t="e">
        <f t="shared" si="6"/>
        <v>#DIV/0!</v>
      </c>
      <c r="Z45" s="29" t="e">
        <f t="shared" si="7"/>
        <v>#DIV/0!</v>
      </c>
      <c r="AA45" s="29" t="e">
        <f t="shared" si="8"/>
        <v>#DIV/0!</v>
      </c>
    </row>
    <row r="46" spans="1:27" x14ac:dyDescent="0.25">
      <c r="A46" s="2">
        <f t="shared" si="9"/>
        <v>39</v>
      </c>
      <c r="I46" s="29">
        <f t="shared" si="1"/>
        <v>0</v>
      </c>
      <c r="O46" s="29">
        <f t="shared" si="2"/>
        <v>0</v>
      </c>
      <c r="R46" s="29">
        <f t="shared" si="3"/>
        <v>0</v>
      </c>
      <c r="T46" s="29">
        <f t="shared" si="10"/>
        <v>0</v>
      </c>
      <c r="U46" s="29">
        <f t="shared" si="4"/>
        <v>0</v>
      </c>
      <c r="W46" s="34" t="e">
        <f t="shared" si="5"/>
        <v>#DIV/0!</v>
      </c>
      <c r="X46" s="34" t="e">
        <f t="shared" si="6"/>
        <v>#DIV/0!</v>
      </c>
      <c r="Z46" s="29" t="e">
        <f t="shared" si="7"/>
        <v>#DIV/0!</v>
      </c>
      <c r="AA46" s="29" t="e">
        <f t="shared" si="8"/>
        <v>#DIV/0!</v>
      </c>
    </row>
    <row r="47" spans="1:27" x14ac:dyDescent="0.25">
      <c r="A47" s="2">
        <f t="shared" si="9"/>
        <v>40</v>
      </c>
      <c r="I47" s="29">
        <f t="shared" si="1"/>
        <v>0</v>
      </c>
      <c r="O47" s="29">
        <f t="shared" si="2"/>
        <v>0</v>
      </c>
      <c r="R47" s="29">
        <f t="shared" si="3"/>
        <v>0</v>
      </c>
      <c r="T47" s="29">
        <f t="shared" si="10"/>
        <v>0</v>
      </c>
      <c r="U47" s="29">
        <f t="shared" si="4"/>
        <v>0</v>
      </c>
      <c r="W47" s="34" t="e">
        <f t="shared" si="5"/>
        <v>#DIV/0!</v>
      </c>
      <c r="X47" s="34" t="e">
        <f t="shared" si="6"/>
        <v>#DIV/0!</v>
      </c>
      <c r="Z47" s="29" t="e">
        <f t="shared" si="7"/>
        <v>#DIV/0!</v>
      </c>
      <c r="AA47" s="29" t="e">
        <f t="shared" si="8"/>
        <v>#DIV/0!</v>
      </c>
    </row>
    <row r="48" spans="1:27" x14ac:dyDescent="0.25">
      <c r="A48" s="2">
        <f t="shared" si="9"/>
        <v>41</v>
      </c>
      <c r="I48" s="29">
        <f t="shared" si="1"/>
        <v>0</v>
      </c>
      <c r="O48" s="29">
        <f t="shared" si="2"/>
        <v>0</v>
      </c>
      <c r="R48" s="29">
        <f t="shared" si="3"/>
        <v>0</v>
      </c>
      <c r="T48" s="29">
        <f t="shared" si="10"/>
        <v>0</v>
      </c>
      <c r="U48" s="29">
        <f t="shared" si="4"/>
        <v>0</v>
      </c>
      <c r="W48" s="34" t="e">
        <f t="shared" si="5"/>
        <v>#DIV/0!</v>
      </c>
      <c r="X48" s="34" t="e">
        <f t="shared" si="6"/>
        <v>#DIV/0!</v>
      </c>
      <c r="Z48" s="29" t="e">
        <f t="shared" si="7"/>
        <v>#DIV/0!</v>
      </c>
      <c r="AA48" s="29" t="e">
        <f t="shared" si="8"/>
        <v>#DIV/0!</v>
      </c>
    </row>
    <row r="49" spans="1:38" x14ac:dyDescent="0.25">
      <c r="A49" s="2">
        <f t="shared" si="9"/>
        <v>42</v>
      </c>
      <c r="I49" s="29">
        <f t="shared" si="1"/>
        <v>0</v>
      </c>
      <c r="O49" s="29">
        <f t="shared" si="2"/>
        <v>0</v>
      </c>
      <c r="R49" s="29">
        <f t="shared" si="3"/>
        <v>0</v>
      </c>
      <c r="T49" s="29">
        <f t="shared" si="10"/>
        <v>0</v>
      </c>
      <c r="U49" s="29">
        <f t="shared" si="4"/>
        <v>0</v>
      </c>
      <c r="W49" s="34" t="e">
        <f t="shared" si="5"/>
        <v>#DIV/0!</v>
      </c>
      <c r="X49" s="34" t="e">
        <f t="shared" si="6"/>
        <v>#DIV/0!</v>
      </c>
      <c r="Z49" s="29" t="e">
        <f t="shared" si="7"/>
        <v>#DIV/0!</v>
      </c>
      <c r="AA49" s="29" t="e">
        <f t="shared" si="8"/>
        <v>#DIV/0!</v>
      </c>
    </row>
    <row r="50" spans="1:38" x14ac:dyDescent="0.25">
      <c r="A50" s="2">
        <f t="shared" si="9"/>
        <v>43</v>
      </c>
      <c r="I50" s="29">
        <f t="shared" si="1"/>
        <v>0</v>
      </c>
      <c r="O50" s="29">
        <f t="shared" si="2"/>
        <v>0</v>
      </c>
      <c r="R50" s="29">
        <f t="shared" si="3"/>
        <v>0</v>
      </c>
      <c r="T50" s="29">
        <f t="shared" si="10"/>
        <v>0</v>
      </c>
      <c r="U50" s="29">
        <f t="shared" si="4"/>
        <v>0</v>
      </c>
      <c r="W50" s="34" t="e">
        <f t="shared" si="5"/>
        <v>#DIV/0!</v>
      </c>
      <c r="X50" s="34" t="e">
        <f t="shared" si="6"/>
        <v>#DIV/0!</v>
      </c>
      <c r="Z50" s="29" t="e">
        <f t="shared" si="7"/>
        <v>#DIV/0!</v>
      </c>
      <c r="AA50" s="29" t="e">
        <f t="shared" si="8"/>
        <v>#DIV/0!</v>
      </c>
    </row>
    <row r="51" spans="1:38" x14ac:dyDescent="0.25">
      <c r="A51" s="2">
        <f t="shared" si="9"/>
        <v>44</v>
      </c>
      <c r="I51" s="29">
        <f t="shared" si="1"/>
        <v>0</v>
      </c>
      <c r="O51" s="29">
        <f t="shared" si="2"/>
        <v>0</v>
      </c>
      <c r="R51" s="29">
        <f t="shared" si="3"/>
        <v>0</v>
      </c>
      <c r="T51" s="29">
        <f t="shared" si="10"/>
        <v>0</v>
      </c>
      <c r="U51" s="29">
        <f t="shared" si="4"/>
        <v>0</v>
      </c>
      <c r="W51" s="34" t="e">
        <f t="shared" si="5"/>
        <v>#DIV/0!</v>
      </c>
      <c r="X51" s="34" t="e">
        <f t="shared" si="6"/>
        <v>#DIV/0!</v>
      </c>
      <c r="Z51" s="29" t="e">
        <f t="shared" si="7"/>
        <v>#DIV/0!</v>
      </c>
      <c r="AA51" s="29" t="e">
        <f t="shared" si="8"/>
        <v>#DIV/0!</v>
      </c>
    </row>
    <row r="52" spans="1:38" x14ac:dyDescent="0.25">
      <c r="A52" s="2">
        <f t="shared" si="9"/>
        <v>45</v>
      </c>
      <c r="I52" s="29">
        <f t="shared" si="1"/>
        <v>0</v>
      </c>
      <c r="O52" s="29">
        <f t="shared" si="2"/>
        <v>0</v>
      </c>
      <c r="R52" s="29">
        <f t="shared" si="3"/>
        <v>0</v>
      </c>
      <c r="T52" s="29">
        <f t="shared" si="10"/>
        <v>0</v>
      </c>
      <c r="U52" s="29">
        <f t="shared" si="4"/>
        <v>0</v>
      </c>
      <c r="W52" s="34" t="e">
        <f t="shared" si="5"/>
        <v>#DIV/0!</v>
      </c>
      <c r="X52" s="34" t="e">
        <f t="shared" si="6"/>
        <v>#DIV/0!</v>
      </c>
      <c r="Z52" s="29" t="e">
        <f t="shared" si="7"/>
        <v>#DIV/0!</v>
      </c>
      <c r="AA52" s="29" t="e">
        <f t="shared" si="8"/>
        <v>#DIV/0!</v>
      </c>
    </row>
    <row r="53" spans="1:38" ht="5.0999999999999996" customHeight="1" x14ac:dyDescent="0.25"/>
    <row r="54" spans="1:38" s="31" customFormat="1" ht="15.75" thickBot="1" x14ac:dyDescent="0.3">
      <c r="A54" s="8"/>
      <c r="B54" s="7"/>
      <c r="C54" s="7" t="s">
        <v>16</v>
      </c>
      <c r="D54" s="7"/>
      <c r="E54" s="19">
        <f>SUM(E7:E53)</f>
        <v>0</v>
      </c>
      <c r="F54" s="19">
        <f>SUM(F7:F53)</f>
        <v>0</v>
      </c>
      <c r="G54" s="19">
        <f>SUM(G7:G53)</f>
        <v>0</v>
      </c>
      <c r="H54" s="19">
        <f>SUM(H7:H53)</f>
        <v>0</v>
      </c>
      <c r="I54" s="19">
        <f>SUM(I7:I53)</f>
        <v>0</v>
      </c>
      <c r="J54" s="17"/>
      <c r="K54" s="19">
        <f>SUM(K7:K53)</f>
        <v>0</v>
      </c>
      <c r="L54" s="19">
        <f>SUM(L7:L53)</f>
        <v>0</v>
      </c>
      <c r="M54" s="19">
        <f>SUM(M7:M53)</f>
        <v>0</v>
      </c>
      <c r="N54" s="19">
        <f>SUM(N7:N53)</f>
        <v>0</v>
      </c>
      <c r="O54" s="19">
        <f>SUM(O7:O53)</f>
        <v>0</v>
      </c>
      <c r="P54" s="17"/>
      <c r="Q54" s="17"/>
      <c r="R54" s="17"/>
      <c r="S54" s="17"/>
      <c r="T54" s="19">
        <f>SUM(T7:T53)</f>
        <v>0</v>
      </c>
      <c r="U54" s="19">
        <f>SUM(U7:U53)</f>
        <v>0</v>
      </c>
      <c r="V54" s="17"/>
      <c r="W54" s="81"/>
      <c r="X54" s="81"/>
      <c r="Y54" s="17"/>
      <c r="Z54" s="86" t="e">
        <f t="shared" ref="Z54:AA54" si="11">SUM(Z7:Z53)</f>
        <v>#DIV/0!</v>
      </c>
      <c r="AA54" s="86" t="e">
        <f t="shared" si="11"/>
        <v>#DIV/0!</v>
      </c>
      <c r="AB54" s="17"/>
      <c r="AC54" s="17"/>
      <c r="AD54" s="17"/>
      <c r="AE54" s="17"/>
      <c r="AF54" s="17"/>
      <c r="AG54" s="17"/>
      <c r="AH54" s="17"/>
      <c r="AI54" s="17"/>
      <c r="AJ54" s="17"/>
      <c r="AK54" s="17"/>
      <c r="AL54" s="17"/>
    </row>
    <row r="55" spans="1:38" s="31" customFormat="1" ht="15.75" thickTop="1" x14ac:dyDescent="0.25">
      <c r="A55" s="8"/>
      <c r="B55" s="7"/>
      <c r="C55" s="7"/>
      <c r="D55" s="7"/>
      <c r="E55" s="17"/>
      <c r="F55" s="17"/>
      <c r="G55" s="9" t="s">
        <v>45</v>
      </c>
      <c r="H55" s="17"/>
      <c r="I55" s="9" t="s">
        <v>44</v>
      </c>
      <c r="J55" s="17"/>
      <c r="K55" s="17"/>
      <c r="L55" s="17"/>
      <c r="M55" s="17"/>
      <c r="N55" s="17"/>
      <c r="O55" s="9" t="s">
        <v>44</v>
      </c>
      <c r="P55" s="17"/>
      <c r="Q55" s="17"/>
      <c r="R55" s="17"/>
      <c r="S55" s="17"/>
      <c r="T55" s="9" t="s">
        <v>46</v>
      </c>
      <c r="U55" s="9" t="s">
        <v>46</v>
      </c>
      <c r="V55" s="17"/>
      <c r="W55" s="81"/>
      <c r="X55" s="81"/>
      <c r="Y55" s="17"/>
      <c r="Z55" s="17"/>
      <c r="AA55" s="17"/>
      <c r="AB55" s="17"/>
      <c r="AC55" s="17"/>
      <c r="AD55" s="17"/>
      <c r="AE55" s="17"/>
      <c r="AF55" s="17"/>
      <c r="AG55" s="17"/>
      <c r="AH55" s="17"/>
      <c r="AI55" s="17"/>
      <c r="AJ55" s="17"/>
      <c r="AK55" s="17"/>
      <c r="AL55" s="17"/>
    </row>
    <row r="57" spans="1:38" s="31" customFormat="1" ht="15.75" customHeight="1" thickBot="1" x14ac:dyDescent="0.3">
      <c r="A57" s="8" t="s">
        <v>17</v>
      </c>
      <c r="B57" s="7"/>
      <c r="C57" s="7"/>
      <c r="D57" s="7"/>
      <c r="E57" s="20"/>
      <c r="F57" s="20"/>
      <c r="G57" s="20"/>
      <c r="H57" s="20"/>
      <c r="I57" s="41">
        <f>COUNTIF(I8:I52,"&gt;0")</f>
        <v>0</v>
      </c>
      <c r="J57" s="20"/>
      <c r="K57" s="20"/>
      <c r="L57" s="20"/>
      <c r="M57" s="20"/>
      <c r="N57" s="20"/>
      <c r="O57" s="41">
        <f>COUNTIF(O8:O52,"&gt;0")</f>
        <v>0</v>
      </c>
      <c r="P57" s="17"/>
      <c r="Q57" s="17"/>
      <c r="R57" s="17"/>
      <c r="S57" s="17"/>
      <c r="T57" s="17"/>
      <c r="U57" s="17"/>
      <c r="V57" s="17"/>
      <c r="W57" s="81"/>
      <c r="X57" s="81"/>
      <c r="Y57" s="17"/>
      <c r="Z57" s="17"/>
      <c r="AA57" s="17"/>
      <c r="AB57" s="17"/>
      <c r="AC57" s="17"/>
      <c r="AD57" s="17"/>
      <c r="AE57" s="17"/>
      <c r="AF57" s="17"/>
      <c r="AG57" s="17"/>
      <c r="AH57" s="17"/>
      <c r="AI57" s="17"/>
      <c r="AJ57" s="17"/>
      <c r="AK57" s="17"/>
      <c r="AL57" s="17"/>
    </row>
    <row r="58" spans="1:38" ht="15.75" customHeight="1" thickTop="1" x14ac:dyDescent="0.25">
      <c r="I58" s="9" t="s">
        <v>18</v>
      </c>
      <c r="O58" s="9" t="s">
        <v>18</v>
      </c>
    </row>
    <row r="59" spans="1:38" ht="15.75" customHeight="1" x14ac:dyDescent="0.25">
      <c r="I59" s="21" t="s">
        <v>69</v>
      </c>
      <c r="O59" s="21" t="s">
        <v>69</v>
      </c>
    </row>
    <row r="60" spans="1:38" x14ac:dyDescent="0.25">
      <c r="I60" s="21" t="s">
        <v>70</v>
      </c>
      <c r="O60" s="21" t="s">
        <v>70</v>
      </c>
    </row>
    <row r="61" spans="1:38" x14ac:dyDescent="0.25">
      <c r="A61" s="9" t="s">
        <v>44</v>
      </c>
      <c r="B61" s="10" t="s">
        <v>47</v>
      </c>
      <c r="C61" s="10"/>
      <c r="D61" s="10"/>
      <c r="E61" s="22"/>
      <c r="F61" s="23"/>
      <c r="G61" s="23"/>
      <c r="H61" s="23"/>
      <c r="I61" s="23"/>
      <c r="J61" s="23"/>
      <c r="K61" s="23"/>
      <c r="L61" s="23"/>
      <c r="M61" s="23"/>
    </row>
    <row r="62" spans="1:38" x14ac:dyDescent="0.25">
      <c r="A62" s="9" t="s">
        <v>46</v>
      </c>
      <c r="B62" s="10" t="s">
        <v>48</v>
      </c>
      <c r="C62" s="10"/>
      <c r="D62" s="10"/>
      <c r="E62" s="22"/>
      <c r="F62" s="23"/>
      <c r="G62" s="23"/>
      <c r="H62" s="23"/>
      <c r="I62" s="23"/>
      <c r="J62" s="23"/>
      <c r="K62" s="23"/>
      <c r="L62" s="23"/>
      <c r="M62" s="23"/>
    </row>
    <row r="63" spans="1:38" x14ac:dyDescent="0.25">
      <c r="A63" s="9" t="s">
        <v>45</v>
      </c>
      <c r="B63" s="10" t="s">
        <v>49</v>
      </c>
      <c r="C63" s="10"/>
      <c r="D63" s="10"/>
      <c r="E63" s="22"/>
      <c r="F63" s="23"/>
      <c r="G63" s="23"/>
      <c r="H63" s="23"/>
      <c r="I63" s="23"/>
      <c r="J63" s="23"/>
      <c r="K63" s="23"/>
      <c r="L63" s="23"/>
      <c r="M63" s="23"/>
    </row>
    <row r="64" spans="1:38" x14ac:dyDescent="0.25">
      <c r="A64" s="9" t="s">
        <v>18</v>
      </c>
      <c r="B64" s="10" t="s">
        <v>50</v>
      </c>
      <c r="C64" s="10"/>
      <c r="D64" s="10"/>
      <c r="E64" s="22"/>
      <c r="F64" s="23"/>
      <c r="G64" s="23"/>
      <c r="H64" s="23"/>
      <c r="I64" s="23"/>
      <c r="J64" s="23"/>
      <c r="K64" s="23"/>
      <c r="L64" s="23"/>
      <c r="M64" s="23"/>
    </row>
    <row r="65" spans="2:13" x14ac:dyDescent="0.25">
      <c r="B65" s="11"/>
      <c r="C65" s="11"/>
      <c r="D65" s="11"/>
      <c r="E65" s="23"/>
      <c r="F65" s="23"/>
      <c r="G65" s="23"/>
      <c r="H65" s="23"/>
      <c r="I65" s="23"/>
      <c r="J65" s="23"/>
      <c r="K65" s="23"/>
      <c r="L65" s="23"/>
      <c r="M65" s="23"/>
    </row>
    <row r="66" spans="2:13" x14ac:dyDescent="0.25">
      <c r="B66" s="11"/>
      <c r="C66" s="11"/>
      <c r="D66" s="11"/>
      <c r="E66" s="23"/>
      <c r="F66" s="23"/>
      <c r="G66" s="23"/>
      <c r="H66" s="23"/>
      <c r="I66" s="23"/>
      <c r="J66" s="23"/>
      <c r="K66" s="23"/>
      <c r="L66" s="23"/>
      <c r="M66" s="23"/>
    </row>
    <row r="67" spans="2:13" x14ac:dyDescent="0.25">
      <c r="B67" s="11"/>
      <c r="C67" s="11"/>
      <c r="D67" s="11"/>
      <c r="E67" s="23"/>
      <c r="F67" s="23"/>
      <c r="G67" s="23"/>
      <c r="H67" s="23"/>
      <c r="I67" s="23"/>
      <c r="J67" s="23"/>
      <c r="K67" s="23"/>
      <c r="L67" s="23"/>
      <c r="M67" s="23"/>
    </row>
    <row r="68" spans="2:13" x14ac:dyDescent="0.25">
      <c r="B68" s="11"/>
      <c r="C68" s="11"/>
      <c r="D68" s="11"/>
      <c r="E68" s="23"/>
      <c r="F68" s="23"/>
      <c r="G68" s="23"/>
      <c r="H68" s="23"/>
      <c r="I68" s="23"/>
      <c r="J68" s="23"/>
      <c r="K68" s="23"/>
      <c r="L68" s="23"/>
      <c r="M68" s="23"/>
    </row>
    <row r="69" spans="2:13" x14ac:dyDescent="0.25">
      <c r="B69" s="11"/>
      <c r="C69" s="11"/>
      <c r="D69" s="11"/>
      <c r="E69" s="23"/>
      <c r="F69" s="23"/>
      <c r="G69" s="23"/>
      <c r="H69" s="23"/>
      <c r="I69" s="23"/>
      <c r="J69" s="23"/>
      <c r="K69" s="23"/>
      <c r="L69" s="23"/>
      <c r="M69" s="23"/>
    </row>
    <row r="70" spans="2:13" x14ac:dyDescent="0.25">
      <c r="B70" s="11"/>
      <c r="C70" s="11"/>
      <c r="D70" s="11"/>
      <c r="E70" s="23"/>
      <c r="F70" s="23"/>
      <c r="G70" s="23"/>
      <c r="H70" s="23"/>
      <c r="I70" s="23"/>
      <c r="J70" s="23"/>
      <c r="K70" s="23"/>
      <c r="L70" s="23"/>
      <c r="M70" s="23"/>
    </row>
    <row r="71" spans="2:13" x14ac:dyDescent="0.25">
      <c r="B71" s="11"/>
      <c r="C71" s="11"/>
      <c r="D71" s="11"/>
      <c r="E71" s="23"/>
      <c r="F71" s="23"/>
      <c r="G71" s="23"/>
      <c r="H71" s="23"/>
      <c r="I71" s="23"/>
      <c r="J71" s="23"/>
      <c r="K71" s="23"/>
      <c r="L71" s="23"/>
      <c r="M71" s="23"/>
    </row>
  </sheetData>
  <mergeCells count="7">
    <mergeCell ref="Z5:AA5"/>
    <mergeCell ref="W5:X5"/>
    <mergeCell ref="E1:I2"/>
    <mergeCell ref="E5:I5"/>
    <mergeCell ref="K5:O5"/>
    <mergeCell ref="Q5:R5"/>
    <mergeCell ref="T5:U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AC55-8545-4E13-BAAE-8D8FC24FF121}">
  <sheetPr>
    <tabColor theme="6" tint="0.59999389629810485"/>
  </sheetPr>
  <dimension ref="A1:U245"/>
  <sheetViews>
    <sheetView zoomScale="90" zoomScaleNormal="90" workbookViewId="0"/>
  </sheetViews>
  <sheetFormatPr defaultRowHeight="15" x14ac:dyDescent="0.25"/>
  <cols>
    <col min="1" max="1" width="3.7109375" customWidth="1"/>
    <col min="2" max="2" width="6.140625" customWidth="1"/>
    <col min="3" max="3" width="95.28515625" customWidth="1"/>
  </cols>
  <sheetData>
    <row r="1" spans="1:13" x14ac:dyDescent="0.25">
      <c r="A1" t="s">
        <v>0</v>
      </c>
    </row>
    <row r="2" spans="1:13" x14ac:dyDescent="0.25">
      <c r="A2" t="s">
        <v>1</v>
      </c>
    </row>
    <row r="3" spans="1:13" x14ac:dyDescent="0.25">
      <c r="A3" t="s">
        <v>2</v>
      </c>
    </row>
    <row r="5" spans="1:13" x14ac:dyDescent="0.25">
      <c r="A5" s="2" t="s">
        <v>93</v>
      </c>
      <c r="B5" s="2"/>
    </row>
    <row r="6" spans="1:13" x14ac:dyDescent="0.25">
      <c r="A6" s="124" t="s">
        <v>4</v>
      </c>
      <c r="B6" s="124" t="s">
        <v>5</v>
      </c>
      <c r="C6" s="125"/>
      <c r="D6" s="31"/>
    </row>
    <row r="7" spans="1:13" ht="30" x14ac:dyDescent="0.25">
      <c r="A7" s="124"/>
      <c r="B7" s="124" t="s">
        <v>6</v>
      </c>
      <c r="C7" s="126" t="s">
        <v>198</v>
      </c>
    </row>
    <row r="8" spans="1:13" ht="60" x14ac:dyDescent="0.25">
      <c r="A8" s="124"/>
      <c r="B8" s="124" t="s">
        <v>7</v>
      </c>
      <c r="C8" s="126" t="s">
        <v>199</v>
      </c>
    </row>
    <row r="9" spans="1:13" ht="60" x14ac:dyDescent="0.25">
      <c r="A9" s="124"/>
      <c r="B9" s="124" t="s">
        <v>8</v>
      </c>
      <c r="C9" s="126" t="s">
        <v>200</v>
      </c>
      <c r="M9" s="62"/>
    </row>
    <row r="10" spans="1:13" ht="30" x14ac:dyDescent="0.25">
      <c r="A10" s="124"/>
      <c r="B10" s="124" t="s">
        <v>9</v>
      </c>
      <c r="C10" s="35" t="s">
        <v>10</v>
      </c>
      <c r="L10" s="62"/>
    </row>
    <row r="11" spans="1:13" x14ac:dyDescent="0.25">
      <c r="A11" s="124" t="s">
        <v>37</v>
      </c>
      <c r="B11" s="124"/>
      <c r="C11" s="35"/>
    </row>
    <row r="12" spans="1:13" ht="30" x14ac:dyDescent="0.25">
      <c r="A12" s="124"/>
      <c r="B12" s="124" t="s">
        <v>6</v>
      </c>
      <c r="C12" s="126" t="s">
        <v>40</v>
      </c>
    </row>
    <row r="13" spans="1:13" x14ac:dyDescent="0.25">
      <c r="A13" s="124"/>
      <c r="B13" s="124" t="s">
        <v>38</v>
      </c>
      <c r="C13" s="35" t="s">
        <v>12</v>
      </c>
    </row>
    <row r="14" spans="1:13" x14ac:dyDescent="0.25">
      <c r="A14" t="s">
        <v>11</v>
      </c>
    </row>
    <row r="15" spans="1:13" ht="75" x14ac:dyDescent="0.25">
      <c r="B15" s="127" t="s">
        <v>149</v>
      </c>
      <c r="C15" s="35" t="s">
        <v>201</v>
      </c>
    </row>
    <row r="16" spans="1:13" ht="30" x14ac:dyDescent="0.25">
      <c r="B16" s="127" t="s">
        <v>38</v>
      </c>
      <c r="C16" s="35" t="s">
        <v>197</v>
      </c>
      <c r="D16" s="47"/>
    </row>
    <row r="17" spans="2:21" s="35" customFormat="1" ht="45" x14ac:dyDescent="0.25">
      <c r="B17" s="128" t="s">
        <v>152</v>
      </c>
      <c r="C17" s="35" t="s">
        <v>106</v>
      </c>
      <c r="D17" s="47"/>
      <c r="I17" s="129"/>
    </row>
    <row r="18" spans="2:21" s="35" customFormat="1" ht="75" x14ac:dyDescent="0.25">
      <c r="B18" s="128" t="s">
        <v>97</v>
      </c>
      <c r="C18" s="35" t="s">
        <v>120</v>
      </c>
      <c r="D18" s="47"/>
      <c r="U18" s="78"/>
    </row>
    <row r="19" spans="2:21" s="35" customFormat="1" ht="60" x14ac:dyDescent="0.25">
      <c r="B19" s="128" t="s">
        <v>153</v>
      </c>
      <c r="C19" s="35" t="s">
        <v>202</v>
      </c>
      <c r="D19" s="47"/>
      <c r="G19" s="78"/>
      <c r="H19" s="78"/>
      <c r="I19" s="78"/>
      <c r="J19" s="78"/>
      <c r="K19" s="78"/>
      <c r="L19" s="78"/>
      <c r="M19" s="78"/>
      <c r="N19" s="78"/>
      <c r="O19" s="78"/>
      <c r="P19" s="78"/>
    </row>
    <row r="20" spans="2:21" s="35" customFormat="1" ht="45" x14ac:dyDescent="0.25">
      <c r="B20" s="128" t="s">
        <v>154</v>
      </c>
      <c r="C20" s="35" t="s">
        <v>203</v>
      </c>
      <c r="D20" s="47"/>
      <c r="N20" s="78"/>
    </row>
    <row r="21" spans="2:21" s="35" customFormat="1" ht="30" x14ac:dyDescent="0.25">
      <c r="B21" s="128" t="s">
        <v>155</v>
      </c>
      <c r="C21" s="35" t="s">
        <v>204</v>
      </c>
    </row>
    <row r="22" spans="2:21" s="35" customFormat="1" ht="90" x14ac:dyDescent="0.25">
      <c r="B22" s="128" t="s">
        <v>156</v>
      </c>
      <c r="C22" s="35" t="s">
        <v>205</v>
      </c>
      <c r="D22"/>
      <c r="S22" s="62"/>
    </row>
    <row r="23" spans="2:21" s="35" customFormat="1" ht="30" x14ac:dyDescent="0.25">
      <c r="B23" s="128" t="s">
        <v>157</v>
      </c>
      <c r="C23" s="35" t="s">
        <v>207</v>
      </c>
    </row>
    <row r="24" spans="2:21" s="35" customFormat="1" ht="75" x14ac:dyDescent="0.25">
      <c r="B24" s="128" t="s">
        <v>158</v>
      </c>
      <c r="C24" s="35" t="s">
        <v>159</v>
      </c>
    </row>
    <row r="25" spans="2:21" s="35" customFormat="1" x14ac:dyDescent="0.25"/>
    <row r="26" spans="2:21" s="35" customFormat="1" x14ac:dyDescent="0.25"/>
    <row r="27" spans="2:21" s="35" customFormat="1" x14ac:dyDescent="0.25"/>
    <row r="28" spans="2:21" s="35" customFormat="1" x14ac:dyDescent="0.25"/>
    <row r="29" spans="2:21" s="35" customFormat="1" x14ac:dyDescent="0.25"/>
    <row r="30" spans="2:21" s="35" customFormat="1" x14ac:dyDescent="0.25"/>
    <row r="31" spans="2:21" s="35" customFormat="1" x14ac:dyDescent="0.25"/>
    <row r="32" spans="2:21" s="35" customFormat="1" x14ac:dyDescent="0.25"/>
    <row r="33" s="35" customFormat="1" x14ac:dyDescent="0.25"/>
    <row r="34" s="35" customFormat="1" x14ac:dyDescent="0.25"/>
    <row r="35" s="35" customFormat="1" x14ac:dyDescent="0.25"/>
    <row r="36" s="35" customFormat="1" x14ac:dyDescent="0.25"/>
    <row r="37" s="35" customFormat="1" x14ac:dyDescent="0.25"/>
    <row r="38" s="35" customFormat="1" x14ac:dyDescent="0.25"/>
    <row r="39" s="35" customFormat="1" x14ac:dyDescent="0.25"/>
    <row r="40" s="35" customFormat="1" x14ac:dyDescent="0.25"/>
    <row r="41" s="35" customFormat="1" x14ac:dyDescent="0.25"/>
    <row r="42" s="35" customFormat="1" x14ac:dyDescent="0.25"/>
    <row r="43" s="35" customFormat="1" x14ac:dyDescent="0.25"/>
    <row r="44" s="35" customFormat="1" x14ac:dyDescent="0.25"/>
    <row r="45" s="35" customFormat="1" x14ac:dyDescent="0.25"/>
    <row r="46" s="35" customFormat="1" x14ac:dyDescent="0.25"/>
    <row r="47" s="35" customFormat="1" x14ac:dyDescent="0.25"/>
    <row r="4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row r="106" s="35" customFormat="1" x14ac:dyDescent="0.25"/>
    <row r="107" s="35" customFormat="1" x14ac:dyDescent="0.25"/>
    <row r="108" s="35" customFormat="1" x14ac:dyDescent="0.25"/>
    <row r="109" s="35" customFormat="1" x14ac:dyDescent="0.25"/>
    <row r="110" s="35" customFormat="1" x14ac:dyDescent="0.25"/>
    <row r="111" s="35" customFormat="1" x14ac:dyDescent="0.25"/>
    <row r="112" s="35" customFormat="1" x14ac:dyDescent="0.25"/>
    <row r="113" s="35" customFormat="1" x14ac:dyDescent="0.25"/>
    <row r="114" s="35" customFormat="1" x14ac:dyDescent="0.25"/>
    <row r="115" s="35" customFormat="1" x14ac:dyDescent="0.25"/>
    <row r="116" s="35" customFormat="1" x14ac:dyDescent="0.25"/>
    <row r="117" s="35" customFormat="1" x14ac:dyDescent="0.25"/>
    <row r="118" s="35" customFormat="1" x14ac:dyDescent="0.25"/>
    <row r="119" s="35" customFormat="1" x14ac:dyDescent="0.25"/>
    <row r="120" s="35" customFormat="1" x14ac:dyDescent="0.25"/>
    <row r="121" s="35" customFormat="1" x14ac:dyDescent="0.25"/>
    <row r="122" s="35" customFormat="1" x14ac:dyDescent="0.25"/>
    <row r="123" s="35" customFormat="1" x14ac:dyDescent="0.25"/>
    <row r="124" s="35" customFormat="1" x14ac:dyDescent="0.25"/>
    <row r="125" s="35" customFormat="1" x14ac:dyDescent="0.25"/>
    <row r="126" s="35" customFormat="1" x14ac:dyDescent="0.25"/>
    <row r="127" s="35" customFormat="1" x14ac:dyDescent="0.25"/>
    <row r="128" s="35" customFormat="1" x14ac:dyDescent="0.25"/>
    <row r="129" s="35" customFormat="1" x14ac:dyDescent="0.25"/>
    <row r="130" s="35" customFormat="1" x14ac:dyDescent="0.25"/>
    <row r="131" s="35" customFormat="1" x14ac:dyDescent="0.25"/>
    <row r="132" s="35" customFormat="1" x14ac:dyDescent="0.25"/>
    <row r="133" s="35" customFormat="1" x14ac:dyDescent="0.25"/>
    <row r="134" s="35" customFormat="1" x14ac:dyDescent="0.25"/>
    <row r="135" s="35" customFormat="1" x14ac:dyDescent="0.25"/>
    <row r="136" s="35" customFormat="1" x14ac:dyDescent="0.25"/>
    <row r="137" s="35" customFormat="1" x14ac:dyDescent="0.25"/>
    <row r="138" s="35" customFormat="1" x14ac:dyDescent="0.25"/>
    <row r="139" s="35" customFormat="1" x14ac:dyDescent="0.25"/>
    <row r="140" s="35" customFormat="1" x14ac:dyDescent="0.25"/>
    <row r="141" s="35" customFormat="1" x14ac:dyDescent="0.25"/>
    <row r="142" s="35" customFormat="1" x14ac:dyDescent="0.25"/>
    <row r="143" s="35" customFormat="1" x14ac:dyDescent="0.25"/>
    <row r="144" s="35" customFormat="1" x14ac:dyDescent="0.25"/>
    <row r="145" s="35" customFormat="1" x14ac:dyDescent="0.25"/>
    <row r="146" s="35" customFormat="1" x14ac:dyDescent="0.25"/>
    <row r="147" s="35" customFormat="1" x14ac:dyDescent="0.25"/>
    <row r="148" s="35" customFormat="1" x14ac:dyDescent="0.25"/>
    <row r="149" s="35" customFormat="1" x14ac:dyDescent="0.25"/>
    <row r="150" s="35" customFormat="1" x14ac:dyDescent="0.25"/>
    <row r="151" s="35" customFormat="1" x14ac:dyDescent="0.25"/>
    <row r="152" s="35" customFormat="1" x14ac:dyDescent="0.25"/>
    <row r="153" s="35" customFormat="1" x14ac:dyDescent="0.25"/>
    <row r="154" s="35" customFormat="1" x14ac:dyDescent="0.25"/>
    <row r="155" s="35" customFormat="1" x14ac:dyDescent="0.25"/>
    <row r="156" s="35" customFormat="1" x14ac:dyDescent="0.25"/>
    <row r="157" s="35" customFormat="1" x14ac:dyDescent="0.25"/>
    <row r="158" s="35" customFormat="1" x14ac:dyDescent="0.25"/>
    <row r="159" s="35" customFormat="1" x14ac:dyDescent="0.25"/>
    <row r="160" s="35" customFormat="1" x14ac:dyDescent="0.25"/>
    <row r="161" s="35" customFormat="1" x14ac:dyDescent="0.25"/>
    <row r="162" s="35" customFormat="1" x14ac:dyDescent="0.25"/>
    <row r="163" s="35" customFormat="1" x14ac:dyDescent="0.25"/>
    <row r="164" s="35" customFormat="1" x14ac:dyDescent="0.25"/>
    <row r="165" s="35" customFormat="1" x14ac:dyDescent="0.25"/>
    <row r="166" s="35" customFormat="1" x14ac:dyDescent="0.25"/>
    <row r="167" s="35" customFormat="1" x14ac:dyDescent="0.25"/>
    <row r="168" s="35" customFormat="1" x14ac:dyDescent="0.25"/>
    <row r="169" s="35" customFormat="1" x14ac:dyDescent="0.25"/>
    <row r="170" s="35" customFormat="1" x14ac:dyDescent="0.25"/>
    <row r="171" s="35" customFormat="1" x14ac:dyDescent="0.25"/>
    <row r="172" s="35" customFormat="1" x14ac:dyDescent="0.25"/>
    <row r="173" s="35" customFormat="1" x14ac:dyDescent="0.25"/>
    <row r="174" s="35" customFormat="1" x14ac:dyDescent="0.25"/>
    <row r="175" s="35" customFormat="1" x14ac:dyDescent="0.25"/>
    <row r="176" s="35" customFormat="1" x14ac:dyDescent="0.25"/>
    <row r="177" s="35" customFormat="1" x14ac:dyDescent="0.25"/>
    <row r="178" s="35" customFormat="1" x14ac:dyDescent="0.25"/>
    <row r="179" s="35" customFormat="1" x14ac:dyDescent="0.25"/>
    <row r="180" s="35" customFormat="1" x14ac:dyDescent="0.25"/>
    <row r="181" s="35" customFormat="1" x14ac:dyDescent="0.25"/>
    <row r="182" s="35" customFormat="1" x14ac:dyDescent="0.25"/>
    <row r="183" s="35" customFormat="1" x14ac:dyDescent="0.25"/>
    <row r="184" s="35" customFormat="1" x14ac:dyDescent="0.25"/>
    <row r="185" s="35" customFormat="1" x14ac:dyDescent="0.25"/>
    <row r="186" s="35" customFormat="1" x14ac:dyDescent="0.25"/>
    <row r="187" s="35" customFormat="1" x14ac:dyDescent="0.25"/>
    <row r="188" s="35" customFormat="1" x14ac:dyDescent="0.25"/>
    <row r="189" s="35" customFormat="1" x14ac:dyDescent="0.25"/>
    <row r="190" s="35" customFormat="1" x14ac:dyDescent="0.25"/>
    <row r="191" s="35" customFormat="1" x14ac:dyDescent="0.25"/>
    <row r="192" s="35" customFormat="1" x14ac:dyDescent="0.25"/>
    <row r="193" s="35" customFormat="1" x14ac:dyDescent="0.25"/>
    <row r="194" s="35" customFormat="1" x14ac:dyDescent="0.25"/>
    <row r="195" s="35" customFormat="1" x14ac:dyDescent="0.25"/>
    <row r="196" s="35" customFormat="1" x14ac:dyDescent="0.25"/>
    <row r="197" s="35" customFormat="1" x14ac:dyDescent="0.25"/>
    <row r="198" s="35" customFormat="1" x14ac:dyDescent="0.25"/>
    <row r="199" s="35" customFormat="1" x14ac:dyDescent="0.25"/>
    <row r="200" s="35" customFormat="1" x14ac:dyDescent="0.25"/>
    <row r="201" s="35" customFormat="1" x14ac:dyDescent="0.25"/>
    <row r="202" s="35" customFormat="1" x14ac:dyDescent="0.25"/>
    <row r="203" s="35" customFormat="1" x14ac:dyDescent="0.25"/>
    <row r="204" s="35" customFormat="1" x14ac:dyDescent="0.25"/>
    <row r="205" s="35" customFormat="1" x14ac:dyDescent="0.25"/>
    <row r="206" s="35" customFormat="1" x14ac:dyDescent="0.25"/>
    <row r="207" s="35" customFormat="1" x14ac:dyDescent="0.25"/>
    <row r="208" s="35" customFormat="1" x14ac:dyDescent="0.25"/>
    <row r="209" s="35" customFormat="1" x14ac:dyDescent="0.25"/>
    <row r="210" s="35" customFormat="1" x14ac:dyDescent="0.25"/>
    <row r="211" s="35" customFormat="1" x14ac:dyDescent="0.25"/>
    <row r="212" s="35" customFormat="1" x14ac:dyDescent="0.25"/>
    <row r="213" s="35" customFormat="1" x14ac:dyDescent="0.25"/>
    <row r="214" s="35" customFormat="1" x14ac:dyDescent="0.25"/>
    <row r="215" s="35" customFormat="1" x14ac:dyDescent="0.25"/>
    <row r="216" s="35" customFormat="1" x14ac:dyDescent="0.25"/>
    <row r="217" s="35" customFormat="1" x14ac:dyDescent="0.25"/>
    <row r="218" s="35" customFormat="1" x14ac:dyDescent="0.25"/>
    <row r="219" s="35" customFormat="1" x14ac:dyDescent="0.25"/>
    <row r="220" s="35" customFormat="1" x14ac:dyDescent="0.25"/>
    <row r="221" s="35" customFormat="1" x14ac:dyDescent="0.25"/>
    <row r="222" s="35" customFormat="1" x14ac:dyDescent="0.25"/>
    <row r="223" s="35" customFormat="1" x14ac:dyDescent="0.25"/>
    <row r="224" s="35" customFormat="1" x14ac:dyDescent="0.25"/>
    <row r="225" s="35" customFormat="1" x14ac:dyDescent="0.25"/>
    <row r="226" s="35" customFormat="1" x14ac:dyDescent="0.25"/>
    <row r="227" s="35" customFormat="1" x14ac:dyDescent="0.25"/>
    <row r="228" s="35" customFormat="1" x14ac:dyDescent="0.25"/>
    <row r="229" s="35" customFormat="1" x14ac:dyDescent="0.25"/>
    <row r="230" s="35" customFormat="1" x14ac:dyDescent="0.25"/>
    <row r="231" s="35" customFormat="1" x14ac:dyDescent="0.25"/>
    <row r="232" s="35" customFormat="1" x14ac:dyDescent="0.25"/>
    <row r="233" s="35" customFormat="1" x14ac:dyDescent="0.25"/>
    <row r="234" s="35" customFormat="1" x14ac:dyDescent="0.25"/>
    <row r="235" s="35" customFormat="1" x14ac:dyDescent="0.25"/>
    <row r="236" s="35" customFormat="1" x14ac:dyDescent="0.25"/>
    <row r="237" s="35" customFormat="1" x14ac:dyDescent="0.25"/>
    <row r="238" s="35" customFormat="1" x14ac:dyDescent="0.25"/>
    <row r="239" s="35" customFormat="1" x14ac:dyDescent="0.25"/>
    <row r="240" s="35" customFormat="1" x14ac:dyDescent="0.25"/>
    <row r="241" s="35" customFormat="1" x14ac:dyDescent="0.25"/>
    <row r="242" s="35" customFormat="1" x14ac:dyDescent="0.25"/>
    <row r="243" s="35" customFormat="1" x14ac:dyDescent="0.25"/>
    <row r="244" s="35" customFormat="1" x14ac:dyDescent="0.25"/>
    <row r="245" s="35" customFormat="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4657-D7C8-4E2B-A6F7-790A116E2363}">
  <sheetPr>
    <tabColor rgb="FFFFFF00"/>
    <pageSetUpPr fitToPage="1"/>
  </sheetPr>
  <dimension ref="A1:AI89"/>
  <sheetViews>
    <sheetView zoomScale="80" zoomScaleNormal="80" workbookViewId="0">
      <pane ySplit="6" topLeftCell="A58" activePane="bottomLeft" state="frozen"/>
      <selection pane="bottomLeft"/>
    </sheetView>
  </sheetViews>
  <sheetFormatPr defaultRowHeight="15" x14ac:dyDescent="0.25"/>
  <cols>
    <col min="1" max="1" width="9.140625" style="2"/>
    <col min="2" max="2" width="9.140625" style="3"/>
    <col min="3" max="3" width="26.7109375" style="3" bestFit="1" customWidth="1"/>
    <col min="4" max="4" width="1.7109375" style="3" customWidth="1"/>
    <col min="5" max="10" width="11.7109375" style="18" customWidth="1"/>
    <col min="11" max="11" width="1.7109375" style="18" customWidth="1"/>
    <col min="12" max="13" width="11.7109375" style="18" customWidth="1"/>
    <col min="14" max="14" width="1.7109375" style="18" customWidth="1"/>
    <col min="15" max="15" width="15.7109375" style="18" customWidth="1"/>
    <col min="16" max="16" width="1.7109375" style="18" customWidth="1"/>
    <col min="17" max="17" width="10.7109375" style="52" customWidth="1"/>
    <col min="18" max="18" width="1.7109375" style="18" customWidth="1"/>
    <col min="19" max="24" width="10.28515625" style="17" customWidth="1"/>
    <col min="25" max="25" width="17" style="17" customWidth="1"/>
    <col min="26" max="26" width="16.7109375" customWidth="1"/>
    <col min="27" max="27" width="10.5703125" customWidth="1"/>
    <col min="28" max="28" width="1.7109375" customWidth="1"/>
    <col min="29" max="29" width="15.7109375" customWidth="1"/>
    <col min="30" max="30" width="3" customWidth="1"/>
    <col min="31" max="31" width="15.7109375" style="18" customWidth="1"/>
    <col min="32" max="32" width="1.7109375" customWidth="1"/>
    <col min="33" max="33" width="10.7109375" style="79" customWidth="1"/>
    <col min="34" max="34" width="1.7109375" customWidth="1"/>
    <col min="35" max="35" width="17" style="18" customWidth="1"/>
  </cols>
  <sheetData>
    <row r="1" spans="1:35" ht="18.75" x14ac:dyDescent="0.25">
      <c r="A1" s="2" t="s">
        <v>13</v>
      </c>
      <c r="E1" s="174" t="s">
        <v>39</v>
      </c>
      <c r="F1" s="175"/>
      <c r="G1" s="175"/>
      <c r="H1" s="175"/>
      <c r="I1" s="175"/>
      <c r="J1" s="175"/>
      <c r="K1" s="12"/>
    </row>
    <row r="2" spans="1:35" ht="18.75" x14ac:dyDescent="0.25">
      <c r="A2" s="2" t="s">
        <v>41</v>
      </c>
      <c r="E2" s="175"/>
      <c r="F2" s="175"/>
      <c r="G2" s="175"/>
      <c r="H2" s="175"/>
      <c r="I2" s="175"/>
      <c r="J2" s="175"/>
      <c r="K2" s="12"/>
    </row>
    <row r="3" spans="1:35" x14ac:dyDescent="0.25">
      <c r="A3" s="2" t="s">
        <v>2</v>
      </c>
      <c r="E3" s="13"/>
      <c r="F3" s="13"/>
      <c r="G3" s="13"/>
      <c r="H3" s="13"/>
      <c r="I3" s="13"/>
      <c r="J3" s="13"/>
      <c r="K3" s="13"/>
    </row>
    <row r="4" spans="1:35" x14ac:dyDescent="0.25">
      <c r="E4" s="13"/>
      <c r="F4" s="13"/>
      <c r="G4" s="13"/>
      <c r="H4" s="13"/>
      <c r="I4" s="13"/>
      <c r="J4" s="13"/>
      <c r="K4" s="13"/>
      <c r="Y4" s="55"/>
      <c r="AC4" s="55"/>
    </row>
    <row r="5" spans="1:35" ht="30.75" x14ac:dyDescent="0.3">
      <c r="A5" s="4"/>
      <c r="B5" s="5"/>
      <c r="C5" s="5"/>
      <c r="D5" s="5"/>
      <c r="E5" s="176" t="s">
        <v>25</v>
      </c>
      <c r="F5" s="177"/>
      <c r="G5" s="177"/>
      <c r="H5" s="177"/>
      <c r="I5" s="177"/>
      <c r="J5" s="177"/>
      <c r="K5" s="14"/>
      <c r="L5" s="176" t="s">
        <v>23</v>
      </c>
      <c r="M5" s="177"/>
      <c r="N5" s="14"/>
      <c r="P5" s="14"/>
      <c r="Q5" s="53"/>
      <c r="R5" s="14"/>
      <c r="S5" s="188" t="s">
        <v>32</v>
      </c>
      <c r="T5" s="189"/>
      <c r="U5" s="189"/>
      <c r="V5" s="189"/>
      <c r="W5" s="189"/>
      <c r="X5" s="189"/>
      <c r="Y5" s="189"/>
      <c r="Z5" s="13"/>
      <c r="AA5" s="13"/>
      <c r="AC5" s="50" t="s">
        <v>96</v>
      </c>
    </row>
    <row r="6" spans="1:35" s="24" customFormat="1" ht="257.25" x14ac:dyDescent="0.4">
      <c r="A6" s="26" t="s">
        <v>14</v>
      </c>
      <c r="B6" s="27" t="s">
        <v>15</v>
      </c>
      <c r="C6" s="6" t="s">
        <v>95</v>
      </c>
      <c r="D6" s="28"/>
      <c r="E6" s="15" t="s">
        <v>19</v>
      </c>
      <c r="F6" s="15" t="s">
        <v>20</v>
      </c>
      <c r="G6" s="15" t="s">
        <v>148</v>
      </c>
      <c r="H6" s="15" t="s">
        <v>21</v>
      </c>
      <c r="I6" s="15" t="s">
        <v>22</v>
      </c>
      <c r="J6" s="16" t="s">
        <v>26</v>
      </c>
      <c r="K6" s="25"/>
      <c r="L6" s="15" t="s">
        <v>140</v>
      </c>
      <c r="M6" s="15" t="s">
        <v>24</v>
      </c>
      <c r="N6" s="25"/>
      <c r="O6" s="25" t="s">
        <v>33</v>
      </c>
      <c r="P6" s="25"/>
      <c r="Q6" s="58" t="s">
        <v>103</v>
      </c>
      <c r="R6" s="25"/>
      <c r="S6" s="25" t="s">
        <v>27</v>
      </c>
      <c r="T6" s="25" t="s">
        <v>28</v>
      </c>
      <c r="U6" s="25" t="s">
        <v>29</v>
      </c>
      <c r="V6" s="25" t="s">
        <v>30</v>
      </c>
      <c r="W6" s="25" t="s">
        <v>31</v>
      </c>
      <c r="X6" s="25" t="s">
        <v>42</v>
      </c>
      <c r="Y6" s="56" t="s">
        <v>121</v>
      </c>
      <c r="Z6" s="50" t="s">
        <v>107</v>
      </c>
      <c r="AA6" s="30" t="s">
        <v>36</v>
      </c>
      <c r="AC6" s="30" t="s">
        <v>142</v>
      </c>
      <c r="AE6" s="25" t="s">
        <v>51</v>
      </c>
      <c r="AG6" s="80" t="s">
        <v>129</v>
      </c>
      <c r="AI6" s="77" t="s">
        <v>143</v>
      </c>
    </row>
    <row r="8" spans="1:35" x14ac:dyDescent="0.25">
      <c r="A8" s="2">
        <v>1</v>
      </c>
      <c r="G8" s="29">
        <f>+E8+F8</f>
        <v>0</v>
      </c>
      <c r="J8" s="29">
        <f>+G8+H8-I8</f>
        <v>0</v>
      </c>
      <c r="M8" s="29">
        <f>ROUND((L8*12)/2080,2)</f>
        <v>0</v>
      </c>
      <c r="O8" s="29">
        <f>J8*M8</f>
        <v>0</v>
      </c>
      <c r="S8" s="18"/>
      <c r="T8" s="18"/>
      <c r="U8" s="18"/>
      <c r="V8" s="18"/>
      <c r="W8" s="18"/>
      <c r="X8" s="29">
        <f>+S8+T8+U8+V8+W8</f>
        <v>0</v>
      </c>
      <c r="Y8" s="59">
        <f>(X8/4.92)</f>
        <v>0</v>
      </c>
      <c r="Z8" s="60">
        <v>168</v>
      </c>
      <c r="AA8" s="34">
        <f>Y8/Z8</f>
        <v>0</v>
      </c>
      <c r="AC8" s="29">
        <f>O8*AA8</f>
        <v>0</v>
      </c>
      <c r="AE8" s="29">
        <f>+O8-AC8</f>
        <v>0</v>
      </c>
      <c r="AG8" s="34" t="e">
        <f>I8/J8</f>
        <v>#DIV/0!</v>
      </c>
      <c r="AI8" s="85" t="e">
        <f>AG8*AC8</f>
        <v>#DIV/0!</v>
      </c>
    </row>
    <row r="9" spans="1:35" x14ac:dyDescent="0.25">
      <c r="A9" s="2">
        <f>A8+1</f>
        <v>2</v>
      </c>
      <c r="G9" s="29">
        <f t="shared" ref="G9:G52" si="0">+E9+F9</f>
        <v>0</v>
      </c>
      <c r="J9" s="29">
        <f t="shared" ref="J9:J52" si="1">+G9+H9-I9</f>
        <v>0</v>
      </c>
      <c r="M9" s="29">
        <f t="shared" ref="M9:M52" si="2">ROUND((L9*12)/2080,2)</f>
        <v>0</v>
      </c>
      <c r="O9" s="29">
        <f t="shared" ref="O9:O52" si="3">J9*M9</f>
        <v>0</v>
      </c>
      <c r="S9" s="18"/>
      <c r="T9" s="18"/>
      <c r="U9" s="18"/>
      <c r="V9" s="18"/>
      <c r="W9" s="18"/>
      <c r="X9" s="29">
        <f t="shared" ref="X9:X52" si="4">+S9+T9+U9+V9+W9</f>
        <v>0</v>
      </c>
      <c r="Y9" s="59">
        <f t="shared" ref="Y9:Y52" si="5">(X9/4.92)</f>
        <v>0</v>
      </c>
      <c r="Z9" s="60">
        <v>168</v>
      </c>
      <c r="AA9" s="34">
        <f t="shared" ref="AA9:AA52" si="6">Y9/Z9</f>
        <v>0</v>
      </c>
      <c r="AC9" s="29">
        <f t="shared" ref="AC9:AC52" si="7">O9*AA9</f>
        <v>0</v>
      </c>
      <c r="AE9" s="29">
        <f t="shared" ref="AE9:AE52" si="8">+O9-AC9</f>
        <v>0</v>
      </c>
      <c r="AG9" s="34" t="e">
        <f t="shared" ref="AG9:AG52" si="9">I9/J9</f>
        <v>#DIV/0!</v>
      </c>
      <c r="AI9" s="85" t="e">
        <f t="shared" ref="AI9:AI52" si="10">AG9*AC9</f>
        <v>#DIV/0!</v>
      </c>
    </row>
    <row r="10" spans="1:35" x14ac:dyDescent="0.25">
      <c r="A10" s="2">
        <f t="shared" ref="A10:A52" si="11">A9+1</f>
        <v>3</v>
      </c>
      <c r="G10" s="29">
        <f t="shared" si="0"/>
        <v>0</v>
      </c>
      <c r="J10" s="29">
        <f t="shared" si="1"/>
        <v>0</v>
      </c>
      <c r="M10" s="29">
        <f t="shared" si="2"/>
        <v>0</v>
      </c>
      <c r="O10" s="29">
        <f t="shared" si="3"/>
        <v>0</v>
      </c>
      <c r="S10" s="18"/>
      <c r="T10" s="18"/>
      <c r="U10" s="18"/>
      <c r="V10" s="18"/>
      <c r="W10" s="18"/>
      <c r="X10" s="29">
        <f t="shared" si="4"/>
        <v>0</v>
      </c>
      <c r="Y10" s="59">
        <f t="shared" si="5"/>
        <v>0</v>
      </c>
      <c r="Z10" s="60">
        <v>168</v>
      </c>
      <c r="AA10" s="34">
        <f t="shared" si="6"/>
        <v>0</v>
      </c>
      <c r="AC10" s="29">
        <f t="shared" si="7"/>
        <v>0</v>
      </c>
      <c r="AE10" s="29">
        <f t="shared" si="8"/>
        <v>0</v>
      </c>
      <c r="AG10" s="34" t="e">
        <f t="shared" si="9"/>
        <v>#DIV/0!</v>
      </c>
      <c r="AI10" s="85" t="e">
        <f t="shared" si="10"/>
        <v>#DIV/0!</v>
      </c>
    </row>
    <row r="11" spans="1:35" x14ac:dyDescent="0.25">
      <c r="A11" s="2">
        <f t="shared" si="11"/>
        <v>4</v>
      </c>
      <c r="G11" s="29">
        <f t="shared" si="0"/>
        <v>0</v>
      </c>
      <c r="J11" s="29">
        <f t="shared" si="1"/>
        <v>0</v>
      </c>
      <c r="M11" s="29">
        <f t="shared" si="2"/>
        <v>0</v>
      </c>
      <c r="O11" s="29">
        <f t="shared" si="3"/>
        <v>0</v>
      </c>
      <c r="S11" s="18"/>
      <c r="T11" s="18"/>
      <c r="U11" s="18"/>
      <c r="V11" s="18"/>
      <c r="W11" s="18"/>
      <c r="X11" s="29">
        <f t="shared" si="4"/>
        <v>0</v>
      </c>
      <c r="Y11" s="59">
        <f t="shared" si="5"/>
        <v>0</v>
      </c>
      <c r="Z11" s="60">
        <v>168</v>
      </c>
      <c r="AA11" s="34">
        <f t="shared" si="6"/>
        <v>0</v>
      </c>
      <c r="AC11" s="29">
        <f t="shared" si="7"/>
        <v>0</v>
      </c>
      <c r="AE11" s="29">
        <f t="shared" si="8"/>
        <v>0</v>
      </c>
      <c r="AG11" s="34" t="e">
        <f t="shared" si="9"/>
        <v>#DIV/0!</v>
      </c>
      <c r="AI11" s="85" t="e">
        <f t="shared" si="10"/>
        <v>#DIV/0!</v>
      </c>
    </row>
    <row r="12" spans="1:35" x14ac:dyDescent="0.25">
      <c r="A12" s="2">
        <f t="shared" si="11"/>
        <v>5</v>
      </c>
      <c r="G12" s="29">
        <f t="shared" si="0"/>
        <v>0</v>
      </c>
      <c r="J12" s="29">
        <f t="shared" si="1"/>
        <v>0</v>
      </c>
      <c r="M12" s="29">
        <f t="shared" si="2"/>
        <v>0</v>
      </c>
      <c r="O12" s="29">
        <f t="shared" si="3"/>
        <v>0</v>
      </c>
      <c r="S12" s="18"/>
      <c r="T12" s="18"/>
      <c r="U12" s="18"/>
      <c r="V12" s="18"/>
      <c r="W12" s="18"/>
      <c r="X12" s="29">
        <f t="shared" si="4"/>
        <v>0</v>
      </c>
      <c r="Y12" s="59">
        <f t="shared" si="5"/>
        <v>0</v>
      </c>
      <c r="Z12" s="60">
        <v>168</v>
      </c>
      <c r="AA12" s="34">
        <f t="shared" si="6"/>
        <v>0</v>
      </c>
      <c r="AC12" s="29">
        <f t="shared" si="7"/>
        <v>0</v>
      </c>
      <c r="AE12" s="29">
        <f t="shared" si="8"/>
        <v>0</v>
      </c>
      <c r="AG12" s="34" t="e">
        <f t="shared" si="9"/>
        <v>#DIV/0!</v>
      </c>
      <c r="AI12" s="85" t="e">
        <f t="shared" si="10"/>
        <v>#DIV/0!</v>
      </c>
    </row>
    <row r="13" spans="1:35" x14ac:dyDescent="0.25">
      <c r="A13" s="2">
        <f t="shared" si="11"/>
        <v>6</v>
      </c>
      <c r="G13" s="29">
        <f t="shared" si="0"/>
        <v>0</v>
      </c>
      <c r="J13" s="29">
        <f t="shared" si="1"/>
        <v>0</v>
      </c>
      <c r="M13" s="29">
        <f t="shared" si="2"/>
        <v>0</v>
      </c>
      <c r="O13" s="29">
        <f t="shared" si="3"/>
        <v>0</v>
      </c>
      <c r="S13" s="18"/>
      <c r="T13" s="18"/>
      <c r="U13" s="18"/>
      <c r="V13" s="18"/>
      <c r="W13" s="18"/>
      <c r="X13" s="29">
        <f t="shared" si="4"/>
        <v>0</v>
      </c>
      <c r="Y13" s="59">
        <f t="shared" si="5"/>
        <v>0</v>
      </c>
      <c r="Z13" s="60">
        <v>168</v>
      </c>
      <c r="AA13" s="34">
        <f t="shared" si="6"/>
        <v>0</v>
      </c>
      <c r="AC13" s="29">
        <f t="shared" si="7"/>
        <v>0</v>
      </c>
      <c r="AE13" s="29">
        <f t="shared" si="8"/>
        <v>0</v>
      </c>
      <c r="AG13" s="34" t="e">
        <f t="shared" si="9"/>
        <v>#DIV/0!</v>
      </c>
      <c r="AI13" s="85" t="e">
        <f t="shared" si="10"/>
        <v>#DIV/0!</v>
      </c>
    </row>
    <row r="14" spans="1:35" x14ac:dyDescent="0.25">
      <c r="A14" s="2">
        <f t="shared" si="11"/>
        <v>7</v>
      </c>
      <c r="G14" s="29">
        <f t="shared" si="0"/>
        <v>0</v>
      </c>
      <c r="J14" s="29">
        <f t="shared" si="1"/>
        <v>0</v>
      </c>
      <c r="M14" s="29">
        <f t="shared" si="2"/>
        <v>0</v>
      </c>
      <c r="O14" s="29">
        <f t="shared" si="3"/>
        <v>0</v>
      </c>
      <c r="S14" s="18"/>
      <c r="T14" s="18"/>
      <c r="U14" s="18"/>
      <c r="V14" s="18"/>
      <c r="W14" s="18"/>
      <c r="X14" s="29">
        <f t="shared" si="4"/>
        <v>0</v>
      </c>
      <c r="Y14" s="59">
        <f t="shared" si="5"/>
        <v>0</v>
      </c>
      <c r="Z14" s="60">
        <v>168</v>
      </c>
      <c r="AA14" s="34">
        <f t="shared" si="6"/>
        <v>0</v>
      </c>
      <c r="AC14" s="29">
        <f t="shared" si="7"/>
        <v>0</v>
      </c>
      <c r="AE14" s="29">
        <f t="shared" si="8"/>
        <v>0</v>
      </c>
      <c r="AG14" s="34" t="e">
        <f t="shared" si="9"/>
        <v>#DIV/0!</v>
      </c>
      <c r="AI14" s="85" t="e">
        <f t="shared" si="10"/>
        <v>#DIV/0!</v>
      </c>
    </row>
    <row r="15" spans="1:35" x14ac:dyDescent="0.25">
      <c r="A15" s="2">
        <f t="shared" si="11"/>
        <v>8</v>
      </c>
      <c r="G15" s="29">
        <f t="shared" si="0"/>
        <v>0</v>
      </c>
      <c r="J15" s="29">
        <f t="shared" si="1"/>
        <v>0</v>
      </c>
      <c r="M15" s="29">
        <f t="shared" si="2"/>
        <v>0</v>
      </c>
      <c r="O15" s="29">
        <f t="shared" si="3"/>
        <v>0</v>
      </c>
      <c r="S15" s="18"/>
      <c r="T15" s="18"/>
      <c r="U15" s="18"/>
      <c r="V15" s="18"/>
      <c r="W15" s="18"/>
      <c r="X15" s="29">
        <f t="shared" si="4"/>
        <v>0</v>
      </c>
      <c r="Y15" s="59">
        <f t="shared" si="5"/>
        <v>0</v>
      </c>
      <c r="Z15" s="60">
        <v>168</v>
      </c>
      <c r="AA15" s="34">
        <f t="shared" si="6"/>
        <v>0</v>
      </c>
      <c r="AC15" s="29">
        <f t="shared" si="7"/>
        <v>0</v>
      </c>
      <c r="AE15" s="29">
        <f t="shared" si="8"/>
        <v>0</v>
      </c>
      <c r="AG15" s="34" t="e">
        <f t="shared" si="9"/>
        <v>#DIV/0!</v>
      </c>
      <c r="AI15" s="85" t="e">
        <f t="shared" si="10"/>
        <v>#DIV/0!</v>
      </c>
    </row>
    <row r="16" spans="1:35" x14ac:dyDescent="0.25">
      <c r="A16" s="2">
        <f t="shared" si="11"/>
        <v>9</v>
      </c>
      <c r="G16" s="29">
        <f t="shared" si="0"/>
        <v>0</v>
      </c>
      <c r="J16" s="29">
        <f t="shared" si="1"/>
        <v>0</v>
      </c>
      <c r="M16" s="29">
        <f t="shared" si="2"/>
        <v>0</v>
      </c>
      <c r="O16" s="29">
        <f t="shared" si="3"/>
        <v>0</v>
      </c>
      <c r="S16" s="18"/>
      <c r="T16" s="18"/>
      <c r="U16" s="18"/>
      <c r="V16" s="18"/>
      <c r="W16" s="18"/>
      <c r="X16" s="29">
        <f t="shared" si="4"/>
        <v>0</v>
      </c>
      <c r="Y16" s="59">
        <f t="shared" si="5"/>
        <v>0</v>
      </c>
      <c r="Z16" s="60">
        <v>168</v>
      </c>
      <c r="AA16" s="34">
        <f t="shared" si="6"/>
        <v>0</v>
      </c>
      <c r="AC16" s="29">
        <f t="shared" si="7"/>
        <v>0</v>
      </c>
      <c r="AE16" s="29">
        <f t="shared" si="8"/>
        <v>0</v>
      </c>
      <c r="AG16" s="34" t="e">
        <f t="shared" si="9"/>
        <v>#DIV/0!</v>
      </c>
      <c r="AI16" s="85" t="e">
        <f t="shared" si="10"/>
        <v>#DIV/0!</v>
      </c>
    </row>
    <row r="17" spans="1:35" x14ac:dyDescent="0.25">
      <c r="A17" s="2">
        <f t="shared" si="11"/>
        <v>10</v>
      </c>
      <c r="G17" s="29">
        <f t="shared" si="0"/>
        <v>0</v>
      </c>
      <c r="J17" s="29">
        <f t="shared" si="1"/>
        <v>0</v>
      </c>
      <c r="M17" s="29">
        <f t="shared" si="2"/>
        <v>0</v>
      </c>
      <c r="O17" s="29">
        <f t="shared" si="3"/>
        <v>0</v>
      </c>
      <c r="S17" s="18"/>
      <c r="T17" s="18"/>
      <c r="U17" s="18"/>
      <c r="V17" s="18"/>
      <c r="W17" s="18"/>
      <c r="X17" s="29">
        <f t="shared" si="4"/>
        <v>0</v>
      </c>
      <c r="Y17" s="59">
        <f t="shared" si="5"/>
        <v>0</v>
      </c>
      <c r="Z17" s="60">
        <v>168</v>
      </c>
      <c r="AA17" s="34">
        <f t="shared" si="6"/>
        <v>0</v>
      </c>
      <c r="AC17" s="29">
        <f t="shared" si="7"/>
        <v>0</v>
      </c>
      <c r="AE17" s="29">
        <f t="shared" si="8"/>
        <v>0</v>
      </c>
      <c r="AG17" s="34" t="e">
        <f t="shared" si="9"/>
        <v>#DIV/0!</v>
      </c>
      <c r="AI17" s="85" t="e">
        <f t="shared" si="10"/>
        <v>#DIV/0!</v>
      </c>
    </row>
    <row r="18" spans="1:35" x14ac:dyDescent="0.25">
      <c r="A18" s="2">
        <f t="shared" si="11"/>
        <v>11</v>
      </c>
      <c r="G18" s="29">
        <f t="shared" si="0"/>
        <v>0</v>
      </c>
      <c r="J18" s="29">
        <f t="shared" si="1"/>
        <v>0</v>
      </c>
      <c r="M18" s="29">
        <f t="shared" si="2"/>
        <v>0</v>
      </c>
      <c r="O18" s="29">
        <f t="shared" si="3"/>
        <v>0</v>
      </c>
      <c r="S18" s="18"/>
      <c r="T18" s="18"/>
      <c r="U18" s="18"/>
      <c r="V18" s="18"/>
      <c r="W18" s="18"/>
      <c r="X18" s="29">
        <f t="shared" si="4"/>
        <v>0</v>
      </c>
      <c r="Y18" s="59">
        <f t="shared" si="5"/>
        <v>0</v>
      </c>
      <c r="Z18" s="60">
        <v>168</v>
      </c>
      <c r="AA18" s="34">
        <f t="shared" si="6"/>
        <v>0</v>
      </c>
      <c r="AC18" s="29">
        <f t="shared" si="7"/>
        <v>0</v>
      </c>
      <c r="AE18" s="29">
        <f t="shared" si="8"/>
        <v>0</v>
      </c>
      <c r="AG18" s="34" t="e">
        <f t="shared" si="9"/>
        <v>#DIV/0!</v>
      </c>
      <c r="AI18" s="85" t="e">
        <f t="shared" si="10"/>
        <v>#DIV/0!</v>
      </c>
    </row>
    <row r="19" spans="1:35" x14ac:dyDescent="0.25">
      <c r="A19" s="2">
        <f t="shared" si="11"/>
        <v>12</v>
      </c>
      <c r="G19" s="29">
        <f t="shared" si="0"/>
        <v>0</v>
      </c>
      <c r="J19" s="29">
        <f t="shared" si="1"/>
        <v>0</v>
      </c>
      <c r="M19" s="29">
        <f t="shared" si="2"/>
        <v>0</v>
      </c>
      <c r="O19" s="29">
        <f t="shared" si="3"/>
        <v>0</v>
      </c>
      <c r="S19" s="18"/>
      <c r="T19" s="18"/>
      <c r="U19" s="18"/>
      <c r="V19" s="18"/>
      <c r="W19" s="18"/>
      <c r="X19" s="29">
        <f t="shared" si="4"/>
        <v>0</v>
      </c>
      <c r="Y19" s="59">
        <f t="shared" si="5"/>
        <v>0</v>
      </c>
      <c r="Z19" s="60">
        <v>168</v>
      </c>
      <c r="AA19" s="34">
        <f t="shared" si="6"/>
        <v>0</v>
      </c>
      <c r="AC19" s="29">
        <f t="shared" si="7"/>
        <v>0</v>
      </c>
      <c r="AE19" s="29">
        <f t="shared" si="8"/>
        <v>0</v>
      </c>
      <c r="AG19" s="34" t="e">
        <f t="shared" si="9"/>
        <v>#DIV/0!</v>
      </c>
      <c r="AI19" s="85" t="e">
        <f t="shared" si="10"/>
        <v>#DIV/0!</v>
      </c>
    </row>
    <row r="20" spans="1:35" x14ac:dyDescent="0.25">
      <c r="A20" s="2">
        <f t="shared" si="11"/>
        <v>13</v>
      </c>
      <c r="G20" s="29">
        <f t="shared" si="0"/>
        <v>0</v>
      </c>
      <c r="J20" s="29">
        <f t="shared" si="1"/>
        <v>0</v>
      </c>
      <c r="M20" s="29">
        <f t="shared" si="2"/>
        <v>0</v>
      </c>
      <c r="O20" s="29">
        <f t="shared" si="3"/>
        <v>0</v>
      </c>
      <c r="S20" s="18"/>
      <c r="T20" s="18"/>
      <c r="U20" s="18"/>
      <c r="V20" s="18"/>
      <c r="W20" s="18"/>
      <c r="X20" s="29">
        <f t="shared" si="4"/>
        <v>0</v>
      </c>
      <c r="Y20" s="59">
        <f t="shared" si="5"/>
        <v>0</v>
      </c>
      <c r="Z20" s="60">
        <v>168</v>
      </c>
      <c r="AA20" s="34">
        <f t="shared" si="6"/>
        <v>0</v>
      </c>
      <c r="AC20" s="29">
        <f t="shared" si="7"/>
        <v>0</v>
      </c>
      <c r="AE20" s="29">
        <f t="shared" si="8"/>
        <v>0</v>
      </c>
      <c r="AG20" s="34" t="e">
        <f t="shared" si="9"/>
        <v>#DIV/0!</v>
      </c>
      <c r="AI20" s="85" t="e">
        <f t="shared" si="10"/>
        <v>#DIV/0!</v>
      </c>
    </row>
    <row r="21" spans="1:35" x14ac:dyDescent="0.25">
      <c r="A21" s="2">
        <f t="shared" si="11"/>
        <v>14</v>
      </c>
      <c r="G21" s="29">
        <f t="shared" si="0"/>
        <v>0</v>
      </c>
      <c r="J21" s="29">
        <f t="shared" si="1"/>
        <v>0</v>
      </c>
      <c r="M21" s="29">
        <f t="shared" si="2"/>
        <v>0</v>
      </c>
      <c r="O21" s="29">
        <f t="shared" si="3"/>
        <v>0</v>
      </c>
      <c r="S21" s="18"/>
      <c r="T21" s="18"/>
      <c r="U21" s="18"/>
      <c r="V21" s="18"/>
      <c r="W21" s="18"/>
      <c r="X21" s="29">
        <f t="shared" si="4"/>
        <v>0</v>
      </c>
      <c r="Y21" s="59">
        <f t="shared" si="5"/>
        <v>0</v>
      </c>
      <c r="Z21" s="60">
        <v>168</v>
      </c>
      <c r="AA21" s="34">
        <f t="shared" si="6"/>
        <v>0</v>
      </c>
      <c r="AC21" s="29">
        <f t="shared" si="7"/>
        <v>0</v>
      </c>
      <c r="AE21" s="29">
        <f t="shared" si="8"/>
        <v>0</v>
      </c>
      <c r="AG21" s="34" t="e">
        <f t="shared" si="9"/>
        <v>#DIV/0!</v>
      </c>
      <c r="AI21" s="85" t="e">
        <f t="shared" si="10"/>
        <v>#DIV/0!</v>
      </c>
    </row>
    <row r="22" spans="1:35" x14ac:dyDescent="0.25">
      <c r="A22" s="2">
        <f t="shared" si="11"/>
        <v>15</v>
      </c>
      <c r="G22" s="29">
        <f t="shared" si="0"/>
        <v>0</v>
      </c>
      <c r="J22" s="29">
        <f t="shared" si="1"/>
        <v>0</v>
      </c>
      <c r="M22" s="29">
        <f t="shared" si="2"/>
        <v>0</v>
      </c>
      <c r="O22" s="29">
        <f t="shared" si="3"/>
        <v>0</v>
      </c>
      <c r="S22" s="18"/>
      <c r="T22" s="18"/>
      <c r="U22" s="18"/>
      <c r="V22" s="18"/>
      <c r="W22" s="18"/>
      <c r="X22" s="29">
        <f t="shared" si="4"/>
        <v>0</v>
      </c>
      <c r="Y22" s="59">
        <f t="shared" si="5"/>
        <v>0</v>
      </c>
      <c r="Z22" s="60">
        <v>168</v>
      </c>
      <c r="AA22" s="34">
        <f t="shared" si="6"/>
        <v>0</v>
      </c>
      <c r="AC22" s="29">
        <f t="shared" si="7"/>
        <v>0</v>
      </c>
      <c r="AE22" s="29">
        <f t="shared" si="8"/>
        <v>0</v>
      </c>
      <c r="AG22" s="34" t="e">
        <f t="shared" si="9"/>
        <v>#DIV/0!</v>
      </c>
      <c r="AI22" s="85" t="e">
        <f t="shared" si="10"/>
        <v>#DIV/0!</v>
      </c>
    </row>
    <row r="23" spans="1:35" x14ac:dyDescent="0.25">
      <c r="A23" s="2">
        <f t="shared" si="11"/>
        <v>16</v>
      </c>
      <c r="G23" s="29">
        <f t="shared" si="0"/>
        <v>0</v>
      </c>
      <c r="J23" s="29">
        <f t="shared" si="1"/>
        <v>0</v>
      </c>
      <c r="M23" s="29">
        <f t="shared" si="2"/>
        <v>0</v>
      </c>
      <c r="O23" s="29">
        <f t="shared" si="3"/>
        <v>0</v>
      </c>
      <c r="S23" s="18"/>
      <c r="T23" s="18"/>
      <c r="U23" s="18"/>
      <c r="V23" s="18"/>
      <c r="W23" s="18"/>
      <c r="X23" s="29">
        <f t="shared" si="4"/>
        <v>0</v>
      </c>
      <c r="Y23" s="59">
        <f t="shared" si="5"/>
        <v>0</v>
      </c>
      <c r="Z23" s="60">
        <v>168</v>
      </c>
      <c r="AA23" s="34">
        <f t="shared" si="6"/>
        <v>0</v>
      </c>
      <c r="AC23" s="29">
        <f t="shared" si="7"/>
        <v>0</v>
      </c>
      <c r="AE23" s="29">
        <f t="shared" si="8"/>
        <v>0</v>
      </c>
      <c r="AG23" s="34" t="e">
        <f t="shared" si="9"/>
        <v>#DIV/0!</v>
      </c>
      <c r="AI23" s="85" t="e">
        <f t="shared" si="10"/>
        <v>#DIV/0!</v>
      </c>
    </row>
    <row r="24" spans="1:35" x14ac:dyDescent="0.25">
      <c r="A24" s="2">
        <f t="shared" si="11"/>
        <v>17</v>
      </c>
      <c r="G24" s="29">
        <f t="shared" si="0"/>
        <v>0</v>
      </c>
      <c r="J24" s="29">
        <f t="shared" si="1"/>
        <v>0</v>
      </c>
      <c r="M24" s="29">
        <f t="shared" si="2"/>
        <v>0</v>
      </c>
      <c r="O24" s="29">
        <f t="shared" si="3"/>
        <v>0</v>
      </c>
      <c r="S24" s="18"/>
      <c r="T24" s="18"/>
      <c r="U24" s="18"/>
      <c r="V24" s="18"/>
      <c r="W24" s="18"/>
      <c r="X24" s="29">
        <f t="shared" si="4"/>
        <v>0</v>
      </c>
      <c r="Y24" s="59">
        <f t="shared" si="5"/>
        <v>0</v>
      </c>
      <c r="Z24" s="60">
        <v>168</v>
      </c>
      <c r="AA24" s="34">
        <f t="shared" si="6"/>
        <v>0</v>
      </c>
      <c r="AC24" s="29">
        <f t="shared" si="7"/>
        <v>0</v>
      </c>
      <c r="AE24" s="29">
        <f t="shared" si="8"/>
        <v>0</v>
      </c>
      <c r="AG24" s="34" t="e">
        <f t="shared" si="9"/>
        <v>#DIV/0!</v>
      </c>
      <c r="AI24" s="85" t="e">
        <f t="shared" si="10"/>
        <v>#DIV/0!</v>
      </c>
    </row>
    <row r="25" spans="1:35" x14ac:dyDescent="0.25">
      <c r="A25" s="2">
        <f t="shared" si="11"/>
        <v>18</v>
      </c>
      <c r="G25" s="29">
        <f t="shared" si="0"/>
        <v>0</v>
      </c>
      <c r="J25" s="29">
        <f t="shared" si="1"/>
        <v>0</v>
      </c>
      <c r="M25" s="29">
        <f t="shared" si="2"/>
        <v>0</v>
      </c>
      <c r="O25" s="29">
        <f t="shared" si="3"/>
        <v>0</v>
      </c>
      <c r="S25" s="18"/>
      <c r="T25" s="18"/>
      <c r="U25" s="18"/>
      <c r="V25" s="18"/>
      <c r="W25" s="18"/>
      <c r="X25" s="29">
        <f t="shared" si="4"/>
        <v>0</v>
      </c>
      <c r="Y25" s="59">
        <f t="shared" si="5"/>
        <v>0</v>
      </c>
      <c r="Z25" s="60">
        <v>168</v>
      </c>
      <c r="AA25" s="34">
        <f t="shared" si="6"/>
        <v>0</v>
      </c>
      <c r="AC25" s="29">
        <f t="shared" si="7"/>
        <v>0</v>
      </c>
      <c r="AE25" s="29">
        <f t="shared" si="8"/>
        <v>0</v>
      </c>
      <c r="AG25" s="34" t="e">
        <f t="shared" si="9"/>
        <v>#DIV/0!</v>
      </c>
      <c r="AI25" s="85" t="e">
        <f t="shared" si="10"/>
        <v>#DIV/0!</v>
      </c>
    </row>
    <row r="26" spans="1:35" x14ac:dyDescent="0.25">
      <c r="A26" s="2">
        <f t="shared" si="11"/>
        <v>19</v>
      </c>
      <c r="G26" s="29">
        <f t="shared" si="0"/>
        <v>0</v>
      </c>
      <c r="J26" s="29">
        <f t="shared" si="1"/>
        <v>0</v>
      </c>
      <c r="M26" s="29">
        <f t="shared" si="2"/>
        <v>0</v>
      </c>
      <c r="O26" s="29">
        <f t="shared" si="3"/>
        <v>0</v>
      </c>
      <c r="S26" s="18"/>
      <c r="T26" s="18"/>
      <c r="U26" s="18"/>
      <c r="V26" s="18"/>
      <c r="W26" s="18"/>
      <c r="X26" s="29">
        <f t="shared" si="4"/>
        <v>0</v>
      </c>
      <c r="Y26" s="59">
        <f t="shared" si="5"/>
        <v>0</v>
      </c>
      <c r="Z26" s="60">
        <v>168</v>
      </c>
      <c r="AA26" s="34">
        <f t="shared" si="6"/>
        <v>0</v>
      </c>
      <c r="AC26" s="29">
        <f t="shared" si="7"/>
        <v>0</v>
      </c>
      <c r="AE26" s="29">
        <f t="shared" si="8"/>
        <v>0</v>
      </c>
      <c r="AG26" s="34" t="e">
        <f t="shared" si="9"/>
        <v>#DIV/0!</v>
      </c>
      <c r="AI26" s="85" t="e">
        <f t="shared" si="10"/>
        <v>#DIV/0!</v>
      </c>
    </row>
    <row r="27" spans="1:35" x14ac:dyDescent="0.25">
      <c r="A27" s="2">
        <f t="shared" si="11"/>
        <v>20</v>
      </c>
      <c r="G27" s="29">
        <f t="shared" si="0"/>
        <v>0</v>
      </c>
      <c r="J27" s="29">
        <f t="shared" si="1"/>
        <v>0</v>
      </c>
      <c r="M27" s="29">
        <f t="shared" si="2"/>
        <v>0</v>
      </c>
      <c r="O27" s="29">
        <f t="shared" si="3"/>
        <v>0</v>
      </c>
      <c r="S27" s="18"/>
      <c r="T27" s="18"/>
      <c r="U27" s="18"/>
      <c r="V27" s="18"/>
      <c r="W27" s="18"/>
      <c r="X27" s="29">
        <f t="shared" si="4"/>
        <v>0</v>
      </c>
      <c r="Y27" s="59">
        <f t="shared" si="5"/>
        <v>0</v>
      </c>
      <c r="Z27" s="60">
        <v>168</v>
      </c>
      <c r="AA27" s="34">
        <f t="shared" si="6"/>
        <v>0</v>
      </c>
      <c r="AC27" s="29">
        <f t="shared" si="7"/>
        <v>0</v>
      </c>
      <c r="AE27" s="29">
        <f t="shared" si="8"/>
        <v>0</v>
      </c>
      <c r="AG27" s="34" t="e">
        <f t="shared" si="9"/>
        <v>#DIV/0!</v>
      </c>
      <c r="AI27" s="85" t="e">
        <f t="shared" si="10"/>
        <v>#DIV/0!</v>
      </c>
    </row>
    <row r="28" spans="1:35" x14ac:dyDescent="0.25">
      <c r="A28" s="2">
        <f t="shared" si="11"/>
        <v>21</v>
      </c>
      <c r="G28" s="29">
        <f t="shared" si="0"/>
        <v>0</v>
      </c>
      <c r="J28" s="29">
        <f t="shared" si="1"/>
        <v>0</v>
      </c>
      <c r="M28" s="29">
        <f t="shared" si="2"/>
        <v>0</v>
      </c>
      <c r="O28" s="29">
        <f t="shared" si="3"/>
        <v>0</v>
      </c>
      <c r="S28" s="18"/>
      <c r="T28" s="18"/>
      <c r="U28" s="18"/>
      <c r="V28" s="18"/>
      <c r="W28" s="18"/>
      <c r="X28" s="29">
        <f t="shared" si="4"/>
        <v>0</v>
      </c>
      <c r="Y28" s="59">
        <f t="shared" si="5"/>
        <v>0</v>
      </c>
      <c r="Z28" s="60">
        <v>168</v>
      </c>
      <c r="AA28" s="34">
        <f t="shared" si="6"/>
        <v>0</v>
      </c>
      <c r="AC28" s="29">
        <f t="shared" si="7"/>
        <v>0</v>
      </c>
      <c r="AE28" s="29">
        <f t="shared" si="8"/>
        <v>0</v>
      </c>
      <c r="AG28" s="34" t="e">
        <f t="shared" si="9"/>
        <v>#DIV/0!</v>
      </c>
      <c r="AI28" s="85" t="e">
        <f t="shared" si="10"/>
        <v>#DIV/0!</v>
      </c>
    </row>
    <row r="29" spans="1:35" x14ac:dyDescent="0.25">
      <c r="A29" s="2">
        <f t="shared" si="11"/>
        <v>22</v>
      </c>
      <c r="G29" s="29">
        <f t="shared" si="0"/>
        <v>0</v>
      </c>
      <c r="J29" s="29">
        <f t="shared" si="1"/>
        <v>0</v>
      </c>
      <c r="M29" s="29">
        <f t="shared" si="2"/>
        <v>0</v>
      </c>
      <c r="O29" s="29">
        <f t="shared" si="3"/>
        <v>0</v>
      </c>
      <c r="S29" s="18"/>
      <c r="T29" s="18"/>
      <c r="U29" s="18"/>
      <c r="V29" s="18"/>
      <c r="W29" s="18"/>
      <c r="X29" s="29">
        <f t="shared" si="4"/>
        <v>0</v>
      </c>
      <c r="Y29" s="59">
        <f t="shared" si="5"/>
        <v>0</v>
      </c>
      <c r="Z29" s="60">
        <v>168</v>
      </c>
      <c r="AA29" s="34">
        <f t="shared" si="6"/>
        <v>0</v>
      </c>
      <c r="AC29" s="29">
        <f t="shared" si="7"/>
        <v>0</v>
      </c>
      <c r="AE29" s="29">
        <f t="shared" si="8"/>
        <v>0</v>
      </c>
      <c r="AG29" s="34" t="e">
        <f t="shared" si="9"/>
        <v>#DIV/0!</v>
      </c>
      <c r="AI29" s="85" t="e">
        <f t="shared" si="10"/>
        <v>#DIV/0!</v>
      </c>
    </row>
    <row r="30" spans="1:35" x14ac:dyDescent="0.25">
      <c r="A30" s="2">
        <f t="shared" si="11"/>
        <v>23</v>
      </c>
      <c r="G30" s="29">
        <f t="shared" si="0"/>
        <v>0</v>
      </c>
      <c r="J30" s="29">
        <f t="shared" si="1"/>
        <v>0</v>
      </c>
      <c r="M30" s="29">
        <f t="shared" si="2"/>
        <v>0</v>
      </c>
      <c r="O30" s="29">
        <f t="shared" si="3"/>
        <v>0</v>
      </c>
      <c r="S30" s="18"/>
      <c r="T30" s="18"/>
      <c r="U30" s="18"/>
      <c r="V30" s="18"/>
      <c r="W30" s="18"/>
      <c r="X30" s="29">
        <f t="shared" si="4"/>
        <v>0</v>
      </c>
      <c r="Y30" s="59">
        <f t="shared" si="5"/>
        <v>0</v>
      </c>
      <c r="Z30" s="60">
        <v>168</v>
      </c>
      <c r="AA30" s="34">
        <f t="shared" si="6"/>
        <v>0</v>
      </c>
      <c r="AC30" s="29">
        <f t="shared" si="7"/>
        <v>0</v>
      </c>
      <c r="AE30" s="29">
        <f t="shared" si="8"/>
        <v>0</v>
      </c>
      <c r="AG30" s="34" t="e">
        <f t="shared" si="9"/>
        <v>#DIV/0!</v>
      </c>
      <c r="AI30" s="85" t="e">
        <f t="shared" si="10"/>
        <v>#DIV/0!</v>
      </c>
    </row>
    <row r="31" spans="1:35" x14ac:dyDescent="0.25">
      <c r="A31" s="2">
        <f t="shared" si="11"/>
        <v>24</v>
      </c>
      <c r="G31" s="29">
        <f t="shared" si="0"/>
        <v>0</v>
      </c>
      <c r="J31" s="29">
        <f t="shared" si="1"/>
        <v>0</v>
      </c>
      <c r="M31" s="29">
        <f t="shared" si="2"/>
        <v>0</v>
      </c>
      <c r="O31" s="29">
        <f t="shared" si="3"/>
        <v>0</v>
      </c>
      <c r="S31" s="18"/>
      <c r="T31" s="18"/>
      <c r="U31" s="18"/>
      <c r="V31" s="18"/>
      <c r="W31" s="18"/>
      <c r="X31" s="29">
        <f t="shared" si="4"/>
        <v>0</v>
      </c>
      <c r="Y31" s="59">
        <f t="shared" si="5"/>
        <v>0</v>
      </c>
      <c r="Z31" s="60">
        <v>168</v>
      </c>
      <c r="AA31" s="34">
        <f t="shared" si="6"/>
        <v>0</v>
      </c>
      <c r="AC31" s="29">
        <f t="shared" si="7"/>
        <v>0</v>
      </c>
      <c r="AE31" s="29">
        <f t="shared" si="8"/>
        <v>0</v>
      </c>
      <c r="AG31" s="34" t="e">
        <f t="shared" si="9"/>
        <v>#DIV/0!</v>
      </c>
      <c r="AI31" s="85" t="e">
        <f t="shared" si="10"/>
        <v>#DIV/0!</v>
      </c>
    </row>
    <row r="32" spans="1:35" x14ac:dyDescent="0.25">
      <c r="A32" s="2">
        <f t="shared" si="11"/>
        <v>25</v>
      </c>
      <c r="G32" s="29">
        <f t="shared" si="0"/>
        <v>0</v>
      </c>
      <c r="J32" s="29">
        <f t="shared" si="1"/>
        <v>0</v>
      </c>
      <c r="M32" s="29">
        <f t="shared" si="2"/>
        <v>0</v>
      </c>
      <c r="O32" s="29">
        <f t="shared" si="3"/>
        <v>0</v>
      </c>
      <c r="S32" s="18"/>
      <c r="T32" s="18"/>
      <c r="U32" s="18"/>
      <c r="V32" s="18"/>
      <c r="W32" s="18"/>
      <c r="X32" s="29">
        <f t="shared" si="4"/>
        <v>0</v>
      </c>
      <c r="Y32" s="59">
        <f t="shared" si="5"/>
        <v>0</v>
      </c>
      <c r="Z32" s="60">
        <v>168</v>
      </c>
      <c r="AA32" s="34">
        <f t="shared" si="6"/>
        <v>0</v>
      </c>
      <c r="AC32" s="29">
        <f t="shared" si="7"/>
        <v>0</v>
      </c>
      <c r="AE32" s="29">
        <f t="shared" si="8"/>
        <v>0</v>
      </c>
      <c r="AG32" s="34" t="e">
        <f t="shared" si="9"/>
        <v>#DIV/0!</v>
      </c>
      <c r="AI32" s="85" t="e">
        <f t="shared" si="10"/>
        <v>#DIV/0!</v>
      </c>
    </row>
    <row r="33" spans="1:35" x14ac:dyDescent="0.25">
      <c r="A33" s="2">
        <f t="shared" si="11"/>
        <v>26</v>
      </c>
      <c r="G33" s="29">
        <f t="shared" si="0"/>
        <v>0</v>
      </c>
      <c r="J33" s="29">
        <f t="shared" si="1"/>
        <v>0</v>
      </c>
      <c r="M33" s="29">
        <f t="shared" si="2"/>
        <v>0</v>
      </c>
      <c r="O33" s="29">
        <f t="shared" si="3"/>
        <v>0</v>
      </c>
      <c r="S33" s="18"/>
      <c r="T33" s="18"/>
      <c r="U33" s="18"/>
      <c r="V33" s="18"/>
      <c r="W33" s="18"/>
      <c r="X33" s="29">
        <f t="shared" si="4"/>
        <v>0</v>
      </c>
      <c r="Y33" s="59">
        <f t="shared" si="5"/>
        <v>0</v>
      </c>
      <c r="Z33" s="60">
        <v>168</v>
      </c>
      <c r="AA33" s="34">
        <f t="shared" si="6"/>
        <v>0</v>
      </c>
      <c r="AC33" s="29">
        <f t="shared" si="7"/>
        <v>0</v>
      </c>
      <c r="AE33" s="29">
        <f t="shared" si="8"/>
        <v>0</v>
      </c>
      <c r="AG33" s="34" t="e">
        <f t="shared" si="9"/>
        <v>#DIV/0!</v>
      </c>
      <c r="AI33" s="85" t="e">
        <f t="shared" si="10"/>
        <v>#DIV/0!</v>
      </c>
    </row>
    <row r="34" spans="1:35" x14ac:dyDescent="0.25">
      <c r="A34" s="2">
        <f t="shared" si="11"/>
        <v>27</v>
      </c>
      <c r="G34" s="29">
        <f t="shared" si="0"/>
        <v>0</v>
      </c>
      <c r="J34" s="29">
        <f t="shared" si="1"/>
        <v>0</v>
      </c>
      <c r="M34" s="29">
        <f t="shared" si="2"/>
        <v>0</v>
      </c>
      <c r="O34" s="29">
        <f t="shared" si="3"/>
        <v>0</v>
      </c>
      <c r="S34" s="18"/>
      <c r="T34" s="18"/>
      <c r="U34" s="18"/>
      <c r="V34" s="18"/>
      <c r="W34" s="18"/>
      <c r="X34" s="29">
        <f t="shared" si="4"/>
        <v>0</v>
      </c>
      <c r="Y34" s="59">
        <f t="shared" si="5"/>
        <v>0</v>
      </c>
      <c r="Z34" s="60">
        <v>168</v>
      </c>
      <c r="AA34" s="34">
        <f t="shared" si="6"/>
        <v>0</v>
      </c>
      <c r="AC34" s="29">
        <f t="shared" si="7"/>
        <v>0</v>
      </c>
      <c r="AE34" s="29">
        <f t="shared" si="8"/>
        <v>0</v>
      </c>
      <c r="AG34" s="34" t="e">
        <f t="shared" si="9"/>
        <v>#DIV/0!</v>
      </c>
      <c r="AI34" s="85" t="e">
        <f t="shared" si="10"/>
        <v>#DIV/0!</v>
      </c>
    </row>
    <row r="35" spans="1:35" x14ac:dyDescent="0.25">
      <c r="A35" s="2">
        <f t="shared" si="11"/>
        <v>28</v>
      </c>
      <c r="G35" s="29">
        <f t="shared" si="0"/>
        <v>0</v>
      </c>
      <c r="J35" s="29">
        <f t="shared" si="1"/>
        <v>0</v>
      </c>
      <c r="M35" s="29">
        <f t="shared" si="2"/>
        <v>0</v>
      </c>
      <c r="O35" s="29">
        <f t="shared" si="3"/>
        <v>0</v>
      </c>
      <c r="S35" s="18"/>
      <c r="T35" s="18"/>
      <c r="U35" s="18"/>
      <c r="V35" s="18"/>
      <c r="W35" s="18"/>
      <c r="X35" s="29">
        <f t="shared" si="4"/>
        <v>0</v>
      </c>
      <c r="Y35" s="59">
        <f t="shared" si="5"/>
        <v>0</v>
      </c>
      <c r="Z35" s="60">
        <v>168</v>
      </c>
      <c r="AA35" s="34">
        <f t="shared" si="6"/>
        <v>0</v>
      </c>
      <c r="AC35" s="29">
        <f t="shared" si="7"/>
        <v>0</v>
      </c>
      <c r="AE35" s="29">
        <f t="shared" si="8"/>
        <v>0</v>
      </c>
      <c r="AG35" s="34" t="e">
        <f t="shared" si="9"/>
        <v>#DIV/0!</v>
      </c>
      <c r="AI35" s="85" t="e">
        <f t="shared" si="10"/>
        <v>#DIV/0!</v>
      </c>
    </row>
    <row r="36" spans="1:35" x14ac:dyDescent="0.25">
      <c r="A36" s="2">
        <f t="shared" si="11"/>
        <v>29</v>
      </c>
      <c r="G36" s="29">
        <f t="shared" si="0"/>
        <v>0</v>
      </c>
      <c r="J36" s="29">
        <f t="shared" si="1"/>
        <v>0</v>
      </c>
      <c r="M36" s="29">
        <f t="shared" si="2"/>
        <v>0</v>
      </c>
      <c r="O36" s="29">
        <f t="shared" si="3"/>
        <v>0</v>
      </c>
      <c r="S36" s="18"/>
      <c r="T36" s="18"/>
      <c r="U36" s="18"/>
      <c r="V36" s="18"/>
      <c r="W36" s="18"/>
      <c r="X36" s="29">
        <f t="shared" si="4"/>
        <v>0</v>
      </c>
      <c r="Y36" s="59">
        <f t="shared" si="5"/>
        <v>0</v>
      </c>
      <c r="Z36" s="60">
        <v>168</v>
      </c>
      <c r="AA36" s="34">
        <f t="shared" si="6"/>
        <v>0</v>
      </c>
      <c r="AC36" s="29">
        <f t="shared" si="7"/>
        <v>0</v>
      </c>
      <c r="AE36" s="29">
        <f t="shared" si="8"/>
        <v>0</v>
      </c>
      <c r="AG36" s="34" t="e">
        <f t="shared" si="9"/>
        <v>#DIV/0!</v>
      </c>
      <c r="AI36" s="85" t="e">
        <f t="shared" si="10"/>
        <v>#DIV/0!</v>
      </c>
    </row>
    <row r="37" spans="1:35" x14ac:dyDescent="0.25">
      <c r="A37" s="2">
        <f t="shared" si="11"/>
        <v>30</v>
      </c>
      <c r="G37" s="29">
        <f t="shared" si="0"/>
        <v>0</v>
      </c>
      <c r="J37" s="29">
        <f t="shared" si="1"/>
        <v>0</v>
      </c>
      <c r="M37" s="29">
        <f t="shared" si="2"/>
        <v>0</v>
      </c>
      <c r="O37" s="29">
        <f t="shared" si="3"/>
        <v>0</v>
      </c>
      <c r="S37" s="18"/>
      <c r="T37" s="18"/>
      <c r="U37" s="18"/>
      <c r="V37" s="18"/>
      <c r="W37" s="18"/>
      <c r="X37" s="29">
        <f t="shared" si="4"/>
        <v>0</v>
      </c>
      <c r="Y37" s="59">
        <f t="shared" si="5"/>
        <v>0</v>
      </c>
      <c r="Z37" s="60">
        <v>168</v>
      </c>
      <c r="AA37" s="34">
        <f t="shared" si="6"/>
        <v>0</v>
      </c>
      <c r="AC37" s="29">
        <f t="shared" si="7"/>
        <v>0</v>
      </c>
      <c r="AE37" s="29">
        <f t="shared" si="8"/>
        <v>0</v>
      </c>
      <c r="AG37" s="34" t="e">
        <f t="shared" si="9"/>
        <v>#DIV/0!</v>
      </c>
      <c r="AI37" s="85" t="e">
        <f t="shared" si="10"/>
        <v>#DIV/0!</v>
      </c>
    </row>
    <row r="38" spans="1:35" x14ac:dyDescent="0.25">
      <c r="A38" s="2">
        <f t="shared" si="11"/>
        <v>31</v>
      </c>
      <c r="G38" s="29">
        <f t="shared" si="0"/>
        <v>0</v>
      </c>
      <c r="J38" s="29">
        <f t="shared" si="1"/>
        <v>0</v>
      </c>
      <c r="M38" s="29">
        <f t="shared" si="2"/>
        <v>0</v>
      </c>
      <c r="O38" s="29">
        <f t="shared" si="3"/>
        <v>0</v>
      </c>
      <c r="S38" s="18"/>
      <c r="T38" s="18"/>
      <c r="U38" s="18"/>
      <c r="V38" s="18"/>
      <c r="W38" s="18"/>
      <c r="X38" s="29">
        <f t="shared" si="4"/>
        <v>0</v>
      </c>
      <c r="Y38" s="59">
        <f t="shared" si="5"/>
        <v>0</v>
      </c>
      <c r="Z38" s="60">
        <v>168</v>
      </c>
      <c r="AA38" s="34">
        <f t="shared" si="6"/>
        <v>0</v>
      </c>
      <c r="AC38" s="29">
        <f t="shared" si="7"/>
        <v>0</v>
      </c>
      <c r="AE38" s="29">
        <f t="shared" si="8"/>
        <v>0</v>
      </c>
      <c r="AG38" s="34" t="e">
        <f t="shared" si="9"/>
        <v>#DIV/0!</v>
      </c>
      <c r="AI38" s="85" t="e">
        <f t="shared" si="10"/>
        <v>#DIV/0!</v>
      </c>
    </row>
    <row r="39" spans="1:35" x14ac:dyDescent="0.25">
      <c r="A39" s="2">
        <f t="shared" si="11"/>
        <v>32</v>
      </c>
      <c r="G39" s="29">
        <f t="shared" si="0"/>
        <v>0</v>
      </c>
      <c r="J39" s="29">
        <f t="shared" si="1"/>
        <v>0</v>
      </c>
      <c r="M39" s="29">
        <f t="shared" si="2"/>
        <v>0</v>
      </c>
      <c r="O39" s="29">
        <f t="shared" si="3"/>
        <v>0</v>
      </c>
      <c r="S39" s="18"/>
      <c r="T39" s="18"/>
      <c r="U39" s="18"/>
      <c r="V39" s="18"/>
      <c r="W39" s="18"/>
      <c r="X39" s="29">
        <f t="shared" si="4"/>
        <v>0</v>
      </c>
      <c r="Y39" s="59">
        <f t="shared" si="5"/>
        <v>0</v>
      </c>
      <c r="Z39" s="60">
        <v>168</v>
      </c>
      <c r="AA39" s="34">
        <f t="shared" si="6"/>
        <v>0</v>
      </c>
      <c r="AC39" s="29">
        <f t="shared" si="7"/>
        <v>0</v>
      </c>
      <c r="AE39" s="29">
        <f t="shared" si="8"/>
        <v>0</v>
      </c>
      <c r="AG39" s="34" t="e">
        <f t="shared" si="9"/>
        <v>#DIV/0!</v>
      </c>
      <c r="AI39" s="85" t="e">
        <f t="shared" si="10"/>
        <v>#DIV/0!</v>
      </c>
    </row>
    <row r="40" spans="1:35" x14ac:dyDescent="0.25">
      <c r="A40" s="2">
        <f t="shared" si="11"/>
        <v>33</v>
      </c>
      <c r="G40" s="29">
        <f t="shared" si="0"/>
        <v>0</v>
      </c>
      <c r="J40" s="29">
        <f t="shared" si="1"/>
        <v>0</v>
      </c>
      <c r="M40" s="29">
        <f t="shared" si="2"/>
        <v>0</v>
      </c>
      <c r="O40" s="29">
        <f t="shared" si="3"/>
        <v>0</v>
      </c>
      <c r="S40" s="18"/>
      <c r="T40" s="18"/>
      <c r="U40" s="18"/>
      <c r="V40" s="18"/>
      <c r="W40" s="18"/>
      <c r="X40" s="29">
        <f t="shared" si="4"/>
        <v>0</v>
      </c>
      <c r="Y40" s="59">
        <f t="shared" si="5"/>
        <v>0</v>
      </c>
      <c r="Z40" s="60">
        <v>168</v>
      </c>
      <c r="AA40" s="34">
        <f t="shared" si="6"/>
        <v>0</v>
      </c>
      <c r="AC40" s="29">
        <f t="shared" si="7"/>
        <v>0</v>
      </c>
      <c r="AE40" s="29">
        <f t="shared" si="8"/>
        <v>0</v>
      </c>
      <c r="AG40" s="34" t="e">
        <f t="shared" si="9"/>
        <v>#DIV/0!</v>
      </c>
      <c r="AI40" s="85" t="e">
        <f t="shared" si="10"/>
        <v>#DIV/0!</v>
      </c>
    </row>
    <row r="41" spans="1:35" x14ac:dyDescent="0.25">
      <c r="A41" s="2">
        <f t="shared" si="11"/>
        <v>34</v>
      </c>
      <c r="G41" s="29">
        <f t="shared" si="0"/>
        <v>0</v>
      </c>
      <c r="J41" s="29">
        <f t="shared" si="1"/>
        <v>0</v>
      </c>
      <c r="M41" s="29">
        <f t="shared" si="2"/>
        <v>0</v>
      </c>
      <c r="O41" s="29">
        <f t="shared" si="3"/>
        <v>0</v>
      </c>
      <c r="S41" s="18"/>
      <c r="T41" s="18"/>
      <c r="U41" s="18"/>
      <c r="V41" s="18"/>
      <c r="W41" s="18"/>
      <c r="X41" s="29">
        <f t="shared" si="4"/>
        <v>0</v>
      </c>
      <c r="Y41" s="59">
        <f t="shared" si="5"/>
        <v>0</v>
      </c>
      <c r="Z41" s="60">
        <v>168</v>
      </c>
      <c r="AA41" s="34">
        <f t="shared" si="6"/>
        <v>0</v>
      </c>
      <c r="AC41" s="29">
        <f t="shared" si="7"/>
        <v>0</v>
      </c>
      <c r="AE41" s="29">
        <f t="shared" si="8"/>
        <v>0</v>
      </c>
      <c r="AG41" s="34" t="e">
        <f t="shared" si="9"/>
        <v>#DIV/0!</v>
      </c>
      <c r="AI41" s="85" t="e">
        <f t="shared" si="10"/>
        <v>#DIV/0!</v>
      </c>
    </row>
    <row r="42" spans="1:35" x14ac:dyDescent="0.25">
      <c r="A42" s="2">
        <f t="shared" si="11"/>
        <v>35</v>
      </c>
      <c r="G42" s="29">
        <f t="shared" si="0"/>
        <v>0</v>
      </c>
      <c r="J42" s="29">
        <f t="shared" si="1"/>
        <v>0</v>
      </c>
      <c r="M42" s="29">
        <f t="shared" si="2"/>
        <v>0</v>
      </c>
      <c r="O42" s="29">
        <f t="shared" si="3"/>
        <v>0</v>
      </c>
      <c r="S42" s="18"/>
      <c r="T42" s="18"/>
      <c r="U42" s="18"/>
      <c r="V42" s="18"/>
      <c r="W42" s="18"/>
      <c r="X42" s="29">
        <f t="shared" si="4"/>
        <v>0</v>
      </c>
      <c r="Y42" s="59">
        <f t="shared" si="5"/>
        <v>0</v>
      </c>
      <c r="Z42" s="60">
        <v>168</v>
      </c>
      <c r="AA42" s="34">
        <f t="shared" si="6"/>
        <v>0</v>
      </c>
      <c r="AC42" s="29">
        <f t="shared" si="7"/>
        <v>0</v>
      </c>
      <c r="AE42" s="29">
        <f t="shared" si="8"/>
        <v>0</v>
      </c>
      <c r="AG42" s="34" t="e">
        <f t="shared" si="9"/>
        <v>#DIV/0!</v>
      </c>
      <c r="AI42" s="85" t="e">
        <f t="shared" si="10"/>
        <v>#DIV/0!</v>
      </c>
    </row>
    <row r="43" spans="1:35" x14ac:dyDescent="0.25">
      <c r="A43" s="2">
        <f t="shared" si="11"/>
        <v>36</v>
      </c>
      <c r="G43" s="29">
        <f t="shared" si="0"/>
        <v>0</v>
      </c>
      <c r="J43" s="29">
        <f t="shared" si="1"/>
        <v>0</v>
      </c>
      <c r="M43" s="29">
        <f t="shared" si="2"/>
        <v>0</v>
      </c>
      <c r="O43" s="29">
        <f t="shared" si="3"/>
        <v>0</v>
      </c>
      <c r="S43" s="18"/>
      <c r="T43" s="18"/>
      <c r="U43" s="18"/>
      <c r="V43" s="18"/>
      <c r="W43" s="18"/>
      <c r="X43" s="29">
        <f t="shared" si="4"/>
        <v>0</v>
      </c>
      <c r="Y43" s="59">
        <f t="shared" si="5"/>
        <v>0</v>
      </c>
      <c r="Z43" s="60">
        <v>168</v>
      </c>
      <c r="AA43" s="34">
        <f t="shared" si="6"/>
        <v>0</v>
      </c>
      <c r="AC43" s="29">
        <f t="shared" si="7"/>
        <v>0</v>
      </c>
      <c r="AE43" s="29">
        <f t="shared" si="8"/>
        <v>0</v>
      </c>
      <c r="AG43" s="34" t="e">
        <f t="shared" si="9"/>
        <v>#DIV/0!</v>
      </c>
      <c r="AI43" s="85" t="e">
        <f t="shared" si="10"/>
        <v>#DIV/0!</v>
      </c>
    </row>
    <row r="44" spans="1:35" x14ac:dyDescent="0.25">
      <c r="A44" s="2">
        <f t="shared" si="11"/>
        <v>37</v>
      </c>
      <c r="G44" s="29">
        <f t="shared" si="0"/>
        <v>0</v>
      </c>
      <c r="J44" s="29">
        <f t="shared" si="1"/>
        <v>0</v>
      </c>
      <c r="M44" s="29">
        <f t="shared" si="2"/>
        <v>0</v>
      </c>
      <c r="O44" s="29">
        <f t="shared" si="3"/>
        <v>0</v>
      </c>
      <c r="S44" s="18"/>
      <c r="T44" s="18"/>
      <c r="U44" s="18"/>
      <c r="V44" s="18"/>
      <c r="W44" s="18"/>
      <c r="X44" s="29">
        <f t="shared" si="4"/>
        <v>0</v>
      </c>
      <c r="Y44" s="59">
        <f t="shared" si="5"/>
        <v>0</v>
      </c>
      <c r="Z44" s="60">
        <v>168</v>
      </c>
      <c r="AA44" s="34">
        <f t="shared" si="6"/>
        <v>0</v>
      </c>
      <c r="AC44" s="29">
        <f t="shared" si="7"/>
        <v>0</v>
      </c>
      <c r="AE44" s="29">
        <f t="shared" si="8"/>
        <v>0</v>
      </c>
      <c r="AG44" s="34" t="e">
        <f t="shared" si="9"/>
        <v>#DIV/0!</v>
      </c>
      <c r="AI44" s="85" t="e">
        <f t="shared" si="10"/>
        <v>#DIV/0!</v>
      </c>
    </row>
    <row r="45" spans="1:35" x14ac:dyDescent="0.25">
      <c r="A45" s="2">
        <f t="shared" si="11"/>
        <v>38</v>
      </c>
      <c r="G45" s="29">
        <f t="shared" si="0"/>
        <v>0</v>
      </c>
      <c r="J45" s="29">
        <f t="shared" si="1"/>
        <v>0</v>
      </c>
      <c r="M45" s="29">
        <f t="shared" si="2"/>
        <v>0</v>
      </c>
      <c r="O45" s="29">
        <f t="shared" si="3"/>
        <v>0</v>
      </c>
      <c r="S45" s="18"/>
      <c r="T45" s="18"/>
      <c r="U45" s="18"/>
      <c r="V45" s="18"/>
      <c r="W45" s="18"/>
      <c r="X45" s="29">
        <f t="shared" si="4"/>
        <v>0</v>
      </c>
      <c r="Y45" s="59">
        <f t="shared" si="5"/>
        <v>0</v>
      </c>
      <c r="Z45" s="60">
        <v>168</v>
      </c>
      <c r="AA45" s="34">
        <f t="shared" si="6"/>
        <v>0</v>
      </c>
      <c r="AC45" s="29">
        <f t="shared" si="7"/>
        <v>0</v>
      </c>
      <c r="AE45" s="29">
        <f t="shared" si="8"/>
        <v>0</v>
      </c>
      <c r="AG45" s="34" t="e">
        <f t="shared" si="9"/>
        <v>#DIV/0!</v>
      </c>
      <c r="AI45" s="85" t="e">
        <f t="shared" si="10"/>
        <v>#DIV/0!</v>
      </c>
    </row>
    <row r="46" spans="1:35" x14ac:dyDescent="0.25">
      <c r="A46" s="2">
        <f t="shared" si="11"/>
        <v>39</v>
      </c>
      <c r="G46" s="29">
        <f t="shared" si="0"/>
        <v>0</v>
      </c>
      <c r="J46" s="29">
        <f t="shared" si="1"/>
        <v>0</v>
      </c>
      <c r="M46" s="29">
        <f t="shared" si="2"/>
        <v>0</v>
      </c>
      <c r="O46" s="29">
        <f t="shared" si="3"/>
        <v>0</v>
      </c>
      <c r="S46" s="18"/>
      <c r="T46" s="18"/>
      <c r="U46" s="18"/>
      <c r="V46" s="18"/>
      <c r="W46" s="18"/>
      <c r="X46" s="29">
        <f t="shared" si="4"/>
        <v>0</v>
      </c>
      <c r="Y46" s="59">
        <f t="shared" si="5"/>
        <v>0</v>
      </c>
      <c r="Z46" s="60">
        <v>168</v>
      </c>
      <c r="AA46" s="34">
        <f t="shared" si="6"/>
        <v>0</v>
      </c>
      <c r="AC46" s="29">
        <f t="shared" si="7"/>
        <v>0</v>
      </c>
      <c r="AE46" s="29">
        <f t="shared" si="8"/>
        <v>0</v>
      </c>
      <c r="AG46" s="34" t="e">
        <f t="shared" si="9"/>
        <v>#DIV/0!</v>
      </c>
      <c r="AI46" s="85" t="e">
        <f t="shared" si="10"/>
        <v>#DIV/0!</v>
      </c>
    </row>
    <row r="47" spans="1:35" x14ac:dyDescent="0.25">
      <c r="A47" s="2">
        <f t="shared" si="11"/>
        <v>40</v>
      </c>
      <c r="G47" s="29">
        <f t="shared" si="0"/>
        <v>0</v>
      </c>
      <c r="J47" s="29">
        <f t="shared" si="1"/>
        <v>0</v>
      </c>
      <c r="M47" s="29">
        <f t="shared" si="2"/>
        <v>0</v>
      </c>
      <c r="O47" s="29">
        <f t="shared" si="3"/>
        <v>0</v>
      </c>
      <c r="S47" s="18"/>
      <c r="T47" s="18"/>
      <c r="U47" s="18"/>
      <c r="V47" s="18"/>
      <c r="W47" s="18"/>
      <c r="X47" s="29">
        <f t="shared" si="4"/>
        <v>0</v>
      </c>
      <c r="Y47" s="59">
        <f t="shared" si="5"/>
        <v>0</v>
      </c>
      <c r="Z47" s="60">
        <v>168</v>
      </c>
      <c r="AA47" s="34">
        <f t="shared" si="6"/>
        <v>0</v>
      </c>
      <c r="AC47" s="29">
        <f t="shared" si="7"/>
        <v>0</v>
      </c>
      <c r="AE47" s="29">
        <f t="shared" si="8"/>
        <v>0</v>
      </c>
      <c r="AG47" s="34" t="e">
        <f t="shared" si="9"/>
        <v>#DIV/0!</v>
      </c>
      <c r="AI47" s="85" t="e">
        <f t="shared" si="10"/>
        <v>#DIV/0!</v>
      </c>
    </row>
    <row r="48" spans="1:35" x14ac:dyDescent="0.25">
      <c r="A48" s="2">
        <f t="shared" si="11"/>
        <v>41</v>
      </c>
      <c r="G48" s="29">
        <f t="shared" si="0"/>
        <v>0</v>
      </c>
      <c r="J48" s="29">
        <f t="shared" si="1"/>
        <v>0</v>
      </c>
      <c r="M48" s="29">
        <f t="shared" si="2"/>
        <v>0</v>
      </c>
      <c r="O48" s="29">
        <f t="shared" si="3"/>
        <v>0</v>
      </c>
      <c r="S48" s="18"/>
      <c r="T48" s="18"/>
      <c r="U48" s="18"/>
      <c r="V48" s="18"/>
      <c r="W48" s="18"/>
      <c r="X48" s="29">
        <f t="shared" si="4"/>
        <v>0</v>
      </c>
      <c r="Y48" s="59">
        <f t="shared" si="5"/>
        <v>0</v>
      </c>
      <c r="Z48" s="60">
        <v>168</v>
      </c>
      <c r="AA48" s="34">
        <f t="shared" si="6"/>
        <v>0</v>
      </c>
      <c r="AC48" s="29">
        <f t="shared" si="7"/>
        <v>0</v>
      </c>
      <c r="AE48" s="29">
        <f t="shared" si="8"/>
        <v>0</v>
      </c>
      <c r="AG48" s="34" t="e">
        <f t="shared" si="9"/>
        <v>#DIV/0!</v>
      </c>
      <c r="AI48" s="85" t="e">
        <f t="shared" si="10"/>
        <v>#DIV/0!</v>
      </c>
    </row>
    <row r="49" spans="1:35" x14ac:dyDescent="0.25">
      <c r="A49" s="2">
        <f t="shared" si="11"/>
        <v>42</v>
      </c>
      <c r="G49" s="29">
        <f t="shared" si="0"/>
        <v>0</v>
      </c>
      <c r="J49" s="29">
        <f t="shared" si="1"/>
        <v>0</v>
      </c>
      <c r="M49" s="29">
        <f t="shared" si="2"/>
        <v>0</v>
      </c>
      <c r="O49" s="29">
        <f t="shared" si="3"/>
        <v>0</v>
      </c>
      <c r="S49" s="18"/>
      <c r="T49" s="18"/>
      <c r="U49" s="18"/>
      <c r="V49" s="18"/>
      <c r="W49" s="18"/>
      <c r="X49" s="29">
        <f t="shared" si="4"/>
        <v>0</v>
      </c>
      <c r="Y49" s="59">
        <f t="shared" si="5"/>
        <v>0</v>
      </c>
      <c r="Z49" s="60">
        <v>168</v>
      </c>
      <c r="AA49" s="34">
        <f t="shared" si="6"/>
        <v>0</v>
      </c>
      <c r="AC49" s="29">
        <f t="shared" si="7"/>
        <v>0</v>
      </c>
      <c r="AE49" s="29">
        <f t="shared" si="8"/>
        <v>0</v>
      </c>
      <c r="AG49" s="34" t="e">
        <f t="shared" si="9"/>
        <v>#DIV/0!</v>
      </c>
      <c r="AI49" s="85" t="e">
        <f t="shared" si="10"/>
        <v>#DIV/0!</v>
      </c>
    </row>
    <row r="50" spans="1:35" x14ac:dyDescent="0.25">
      <c r="A50" s="2">
        <f t="shared" si="11"/>
        <v>43</v>
      </c>
      <c r="G50" s="29">
        <f t="shared" si="0"/>
        <v>0</v>
      </c>
      <c r="J50" s="29">
        <f t="shared" si="1"/>
        <v>0</v>
      </c>
      <c r="M50" s="29">
        <f t="shared" si="2"/>
        <v>0</v>
      </c>
      <c r="O50" s="29">
        <f t="shared" si="3"/>
        <v>0</v>
      </c>
      <c r="S50" s="18"/>
      <c r="T50" s="18"/>
      <c r="U50" s="18"/>
      <c r="V50" s="18"/>
      <c r="W50" s="18"/>
      <c r="X50" s="29">
        <f t="shared" si="4"/>
        <v>0</v>
      </c>
      <c r="Y50" s="59">
        <f t="shared" si="5"/>
        <v>0</v>
      </c>
      <c r="Z50" s="60">
        <v>168</v>
      </c>
      <c r="AA50" s="34">
        <f t="shared" si="6"/>
        <v>0</v>
      </c>
      <c r="AC50" s="29">
        <f t="shared" si="7"/>
        <v>0</v>
      </c>
      <c r="AE50" s="29">
        <f t="shared" si="8"/>
        <v>0</v>
      </c>
      <c r="AG50" s="34" t="e">
        <f t="shared" si="9"/>
        <v>#DIV/0!</v>
      </c>
      <c r="AI50" s="85" t="e">
        <f t="shared" si="10"/>
        <v>#DIV/0!</v>
      </c>
    </row>
    <row r="51" spans="1:35" x14ac:dyDescent="0.25">
      <c r="A51" s="2">
        <f t="shared" si="11"/>
        <v>44</v>
      </c>
      <c r="G51" s="29">
        <f t="shared" si="0"/>
        <v>0</v>
      </c>
      <c r="J51" s="29">
        <f t="shared" si="1"/>
        <v>0</v>
      </c>
      <c r="M51" s="29">
        <f t="shared" si="2"/>
        <v>0</v>
      </c>
      <c r="O51" s="29">
        <f t="shared" si="3"/>
        <v>0</v>
      </c>
      <c r="S51" s="18"/>
      <c r="T51" s="18"/>
      <c r="U51" s="18"/>
      <c r="V51" s="18"/>
      <c r="W51" s="18"/>
      <c r="X51" s="29">
        <f t="shared" si="4"/>
        <v>0</v>
      </c>
      <c r="Y51" s="59">
        <f t="shared" si="5"/>
        <v>0</v>
      </c>
      <c r="Z51" s="60">
        <v>168</v>
      </c>
      <c r="AA51" s="34">
        <f t="shared" si="6"/>
        <v>0</v>
      </c>
      <c r="AC51" s="29">
        <f t="shared" si="7"/>
        <v>0</v>
      </c>
      <c r="AE51" s="29">
        <f t="shared" si="8"/>
        <v>0</v>
      </c>
      <c r="AG51" s="34" t="e">
        <f t="shared" si="9"/>
        <v>#DIV/0!</v>
      </c>
      <c r="AI51" s="85" t="e">
        <f t="shared" si="10"/>
        <v>#DIV/0!</v>
      </c>
    </row>
    <row r="52" spans="1:35" x14ac:dyDescent="0.25">
      <c r="A52" s="2">
        <f t="shared" si="11"/>
        <v>45</v>
      </c>
      <c r="G52" s="29">
        <f t="shared" si="0"/>
        <v>0</v>
      </c>
      <c r="J52" s="29">
        <f t="shared" si="1"/>
        <v>0</v>
      </c>
      <c r="M52" s="29">
        <f t="shared" si="2"/>
        <v>0</v>
      </c>
      <c r="O52" s="29">
        <f t="shared" si="3"/>
        <v>0</v>
      </c>
      <c r="S52" s="18"/>
      <c r="T52" s="18"/>
      <c r="U52" s="18"/>
      <c r="V52" s="18"/>
      <c r="W52" s="18"/>
      <c r="X52" s="29">
        <f t="shared" si="4"/>
        <v>0</v>
      </c>
      <c r="Y52" s="59">
        <f t="shared" si="5"/>
        <v>0</v>
      </c>
      <c r="Z52" s="60">
        <v>168</v>
      </c>
      <c r="AA52" s="34">
        <f t="shared" si="6"/>
        <v>0</v>
      </c>
      <c r="AC52" s="29">
        <f t="shared" si="7"/>
        <v>0</v>
      </c>
      <c r="AE52" s="29">
        <f t="shared" si="8"/>
        <v>0</v>
      </c>
      <c r="AG52" s="34" t="e">
        <f t="shared" si="9"/>
        <v>#DIV/0!</v>
      </c>
      <c r="AI52" s="85" t="e">
        <f t="shared" si="10"/>
        <v>#DIV/0!</v>
      </c>
    </row>
    <row r="53" spans="1:35" ht="5.0999999999999996" customHeight="1" x14ac:dyDescent="0.25">
      <c r="S53" s="18"/>
      <c r="T53" s="18"/>
      <c r="U53" s="18"/>
      <c r="V53" s="18"/>
      <c r="W53" s="18"/>
      <c r="X53" s="18"/>
      <c r="Y53" s="18"/>
    </row>
    <row r="54" spans="1:35" ht="15.75" thickBot="1" x14ac:dyDescent="0.3">
      <c r="A54" s="8"/>
      <c r="B54" s="7"/>
      <c r="C54" s="7" t="s">
        <v>16</v>
      </c>
      <c r="D54" s="7"/>
      <c r="E54" s="19">
        <f t="shared" ref="E54:J54" si="12">SUM(E7:E53)</f>
        <v>0</v>
      </c>
      <c r="F54" s="19">
        <f t="shared" si="12"/>
        <v>0</v>
      </c>
      <c r="G54" s="19">
        <f t="shared" si="12"/>
        <v>0</v>
      </c>
      <c r="H54" s="19">
        <f t="shared" si="12"/>
        <v>0</v>
      </c>
      <c r="I54" s="19">
        <f t="shared" si="12"/>
        <v>0</v>
      </c>
      <c r="J54" s="19">
        <f t="shared" si="12"/>
        <v>0</v>
      </c>
      <c r="K54" s="17"/>
      <c r="L54" s="17"/>
      <c r="M54" s="17"/>
      <c r="N54" s="17"/>
      <c r="O54" s="19">
        <f t="shared" ref="O54" si="13">SUM(O7:O53)</f>
        <v>0</v>
      </c>
      <c r="P54" s="17"/>
      <c r="Q54" s="54"/>
      <c r="R54" s="17"/>
      <c r="S54" s="19">
        <f t="shared" ref="S54" si="14">SUM(S7:S53)</f>
        <v>0</v>
      </c>
      <c r="T54" s="19">
        <f t="shared" ref="T54" si="15">SUM(T7:T53)</f>
        <v>0</v>
      </c>
      <c r="U54" s="19">
        <f t="shared" ref="U54" si="16">SUM(U7:U53)</f>
        <v>0</v>
      </c>
      <c r="V54" s="19">
        <f t="shared" ref="V54" si="17">SUM(V7:V53)</f>
        <v>0</v>
      </c>
      <c r="W54" s="19">
        <f t="shared" ref="W54" si="18">SUM(W7:W53)</f>
        <v>0</v>
      </c>
      <c r="AC54" s="19">
        <f t="shared" ref="AC54" si="19">SUM(AC7:AC53)</f>
        <v>0</v>
      </c>
      <c r="AE54" s="19">
        <f t="shared" ref="AE54" si="20">SUM(AE7:AE53)</f>
        <v>0</v>
      </c>
      <c r="AI54" s="86" t="e">
        <f t="shared" ref="AI54" si="21">SUM(AI7:AI53)</f>
        <v>#DIV/0!</v>
      </c>
    </row>
    <row r="55" spans="1:35" ht="15.75" thickTop="1" x14ac:dyDescent="0.25">
      <c r="A55" s="8"/>
      <c r="B55" s="7"/>
      <c r="C55" s="7"/>
      <c r="D55" s="7"/>
      <c r="E55" s="17"/>
      <c r="F55" s="17"/>
      <c r="G55" s="17"/>
      <c r="H55" s="9" t="s">
        <v>45</v>
      </c>
      <c r="I55" s="17"/>
      <c r="J55" s="9" t="s">
        <v>44</v>
      </c>
      <c r="K55" s="17"/>
      <c r="L55" s="17"/>
      <c r="M55" s="17"/>
      <c r="N55" s="17"/>
      <c r="O55" s="9" t="s">
        <v>46</v>
      </c>
      <c r="P55" s="17"/>
      <c r="Q55" s="54"/>
      <c r="R55" s="17"/>
      <c r="AC55" s="9" t="s">
        <v>46</v>
      </c>
      <c r="AD55" s="32" t="s">
        <v>34</v>
      </c>
      <c r="AE55" s="9" t="s">
        <v>46</v>
      </c>
    </row>
    <row r="56" spans="1:35" x14ac:dyDescent="0.25">
      <c r="A56" s="8"/>
      <c r="B56" s="7"/>
      <c r="C56" s="7"/>
      <c r="D56" s="7"/>
      <c r="E56" s="17"/>
      <c r="F56" s="17"/>
      <c r="G56" s="17"/>
      <c r="H56" s="9"/>
      <c r="I56" s="17"/>
      <c r="J56" s="9"/>
      <c r="K56" s="17"/>
      <c r="L56" s="17"/>
      <c r="M56" s="17"/>
      <c r="N56" s="17"/>
      <c r="O56" s="9"/>
      <c r="P56" s="17"/>
      <c r="Q56" s="54"/>
      <c r="R56" s="17"/>
      <c r="AC56" s="9"/>
      <c r="AD56" s="32"/>
      <c r="AE56" s="9"/>
    </row>
    <row r="57" spans="1:35" ht="15.75" thickBot="1" x14ac:dyDescent="0.3">
      <c r="A57" s="8" t="s">
        <v>17</v>
      </c>
      <c r="B57" s="7"/>
      <c r="C57" s="7"/>
      <c r="D57" s="7"/>
      <c r="E57" s="20"/>
      <c r="F57" s="20"/>
      <c r="G57" s="20"/>
      <c r="H57" s="20"/>
      <c r="I57" s="20"/>
      <c r="J57" s="41">
        <f>COUNTIF(J8:J52,"&gt;0")</f>
        <v>0</v>
      </c>
      <c r="K57" s="17"/>
      <c r="L57" s="17"/>
      <c r="M57" s="17"/>
      <c r="N57" s="17"/>
      <c r="O57" s="9"/>
      <c r="P57" s="17"/>
      <c r="Q57" s="54"/>
      <c r="R57" s="17"/>
      <c r="AB57" s="75" t="s">
        <v>144</v>
      </c>
      <c r="AC57" s="76" t="e">
        <f>AC54/O54</f>
        <v>#DIV/0!</v>
      </c>
      <c r="AD57" s="32"/>
      <c r="AE57" s="9"/>
      <c r="AI57" s="167" t="e">
        <f>AI54/AC54</f>
        <v>#DIV/0!</v>
      </c>
    </row>
    <row r="58" spans="1:35" ht="15.75" thickTop="1" x14ac:dyDescent="0.25">
      <c r="J58" s="9" t="s">
        <v>18</v>
      </c>
      <c r="AC58" t="s">
        <v>104</v>
      </c>
    </row>
    <row r="59" spans="1:35" x14ac:dyDescent="0.25">
      <c r="K59" s="20"/>
      <c r="L59" s="17"/>
      <c r="M59" s="17"/>
      <c r="N59" s="17"/>
      <c r="P59" s="17"/>
      <c r="Q59" s="54"/>
      <c r="R59" s="17"/>
      <c r="AD59" s="32"/>
      <c r="AE59" s="57">
        <f>+O54-AC54</f>
        <v>0</v>
      </c>
    </row>
    <row r="60" spans="1:35" ht="15.75" thickBot="1" x14ac:dyDescent="0.3">
      <c r="AD60" s="32" t="s">
        <v>35</v>
      </c>
      <c r="AE60" s="33">
        <f>+AE54-AE59</f>
        <v>0</v>
      </c>
    </row>
    <row r="61" spans="1:35" ht="15.75" thickTop="1" x14ac:dyDescent="0.25">
      <c r="J61" s="21"/>
    </row>
    <row r="62" spans="1:35" x14ac:dyDescent="0.25">
      <c r="A62" s="9" t="s">
        <v>44</v>
      </c>
      <c r="B62" s="10" t="s">
        <v>47</v>
      </c>
      <c r="C62" s="10"/>
      <c r="J62" s="21"/>
      <c r="AC62" s="17"/>
    </row>
    <row r="63" spans="1:35" x14ac:dyDescent="0.25">
      <c r="A63" s="9" t="s">
        <v>46</v>
      </c>
      <c r="B63" s="10" t="s">
        <v>48</v>
      </c>
      <c r="C63" s="10"/>
      <c r="D63" s="10"/>
      <c r="E63" s="22"/>
      <c r="F63" s="23"/>
      <c r="G63" s="23"/>
      <c r="H63" s="23"/>
      <c r="I63" s="23"/>
      <c r="J63" s="23"/>
      <c r="K63" s="23"/>
    </row>
    <row r="64" spans="1:35" x14ac:dyDescent="0.25">
      <c r="A64" s="9" t="s">
        <v>45</v>
      </c>
      <c r="B64" s="10" t="s">
        <v>49</v>
      </c>
      <c r="C64" s="10"/>
      <c r="D64" s="10"/>
      <c r="E64" s="22"/>
      <c r="F64" s="23"/>
      <c r="G64" s="23"/>
      <c r="H64" s="23"/>
      <c r="I64" s="23"/>
      <c r="J64" s="23"/>
      <c r="K64" s="23"/>
    </row>
    <row r="65" spans="1:35" x14ac:dyDescent="0.25">
      <c r="A65" s="9" t="s">
        <v>18</v>
      </c>
      <c r="B65" s="10" t="s">
        <v>50</v>
      </c>
      <c r="C65" s="10"/>
      <c r="D65" s="10"/>
      <c r="E65" s="22"/>
      <c r="F65" s="23"/>
      <c r="G65" s="23"/>
      <c r="H65" s="23"/>
      <c r="I65" s="23"/>
      <c r="J65" s="23"/>
      <c r="K65" s="23"/>
    </row>
    <row r="66" spans="1:35" x14ac:dyDescent="0.25">
      <c r="B66" s="11"/>
      <c r="C66" s="11"/>
      <c r="D66" s="10"/>
      <c r="E66" s="22"/>
      <c r="F66" s="23"/>
      <c r="G66" s="23"/>
      <c r="H66" s="23"/>
      <c r="I66" s="23"/>
      <c r="J66" s="23"/>
      <c r="K66" s="23"/>
    </row>
    <row r="67" spans="1:35" x14ac:dyDescent="0.25">
      <c r="A67" s="51"/>
      <c r="B67" s="10" t="s">
        <v>105</v>
      </c>
      <c r="C67" s="11"/>
      <c r="D67" s="11"/>
      <c r="E67" s="23"/>
      <c r="F67" s="23"/>
      <c r="G67" s="23"/>
      <c r="H67" s="23"/>
      <c r="I67" s="23"/>
      <c r="J67" s="23"/>
      <c r="K67" s="23"/>
    </row>
    <row r="68" spans="1:35" x14ac:dyDescent="0.25">
      <c r="A68" s="61"/>
      <c r="B68" s="10" t="s">
        <v>145</v>
      </c>
      <c r="C68" s="11"/>
      <c r="D68" s="11"/>
      <c r="E68" s="23"/>
      <c r="F68" s="23"/>
      <c r="G68" s="23"/>
      <c r="H68" s="23"/>
      <c r="I68" s="23"/>
      <c r="J68" s="23"/>
      <c r="K68" s="23"/>
    </row>
    <row r="69" spans="1:35" ht="15.75" thickBot="1" x14ac:dyDescent="0.3">
      <c r="B69" s="11"/>
      <c r="C69" s="11"/>
      <c r="D69" s="11"/>
      <c r="E69" s="23"/>
      <c r="F69" s="23"/>
      <c r="G69" s="23"/>
      <c r="H69" s="23"/>
      <c r="I69" s="23"/>
      <c r="J69" s="23"/>
      <c r="K69" s="23"/>
    </row>
    <row r="70" spans="1:35" ht="16.5" thickTop="1" x14ac:dyDescent="0.25">
      <c r="B70" s="159" t="s">
        <v>211</v>
      </c>
      <c r="C70" s="160"/>
      <c r="D70" s="160"/>
      <c r="E70" s="160"/>
      <c r="F70" s="160"/>
      <c r="G70" s="136"/>
      <c r="H70" s="136"/>
      <c r="I70" s="136"/>
      <c r="J70" s="136"/>
      <c r="K70" s="136"/>
      <c r="L70" s="161"/>
      <c r="W70" s="99"/>
      <c r="X70" s="100"/>
      <c r="Y70" s="164" t="s">
        <v>226</v>
      </c>
      <c r="Z70" s="101"/>
      <c r="AA70" s="101"/>
      <c r="AB70" s="101"/>
      <c r="AC70" s="101"/>
      <c r="AD70" s="102"/>
      <c r="AE70" s="103"/>
      <c r="AF70" s="101"/>
      <c r="AG70" s="104"/>
      <c r="AH70" s="101"/>
      <c r="AI70" s="105"/>
    </row>
    <row r="71" spans="1:35" x14ac:dyDescent="0.25">
      <c r="B71" s="162"/>
      <c r="C71" s="62" t="s">
        <v>227</v>
      </c>
      <c r="D71" s="62"/>
      <c r="E71" s="62"/>
      <c r="F71" s="62"/>
      <c r="G71" s="23"/>
      <c r="H71" s="23"/>
      <c r="I71" s="23"/>
      <c r="J71" s="23"/>
      <c r="K71" s="23"/>
      <c r="L71" s="163"/>
      <c r="W71" s="106"/>
      <c r="X71" s="107"/>
      <c r="Y71" s="107" t="s">
        <v>194</v>
      </c>
      <c r="Z71" s="98"/>
      <c r="AA71" s="23" t="s">
        <v>223</v>
      </c>
      <c r="AB71" s="98"/>
      <c r="AC71" s="98"/>
      <c r="AD71" s="108"/>
      <c r="AE71" s="98"/>
      <c r="AF71" s="98"/>
      <c r="AG71" s="98"/>
      <c r="AH71" s="98"/>
      <c r="AI71" s="109"/>
    </row>
    <row r="72" spans="1:35" x14ac:dyDescent="0.25">
      <c r="B72" s="162"/>
      <c r="C72" s="62" t="s">
        <v>228</v>
      </c>
      <c r="D72" s="62"/>
      <c r="E72" s="62"/>
      <c r="F72" s="62"/>
      <c r="G72" s="23"/>
      <c r="H72" s="23"/>
      <c r="I72" s="23"/>
      <c r="J72" s="23"/>
      <c r="K72" s="23"/>
      <c r="L72" s="163"/>
      <c r="W72" s="106"/>
      <c r="X72" s="110"/>
      <c r="Y72" s="107" t="s">
        <v>195</v>
      </c>
      <c r="Z72" s="98"/>
      <c r="AA72" s="23" t="s">
        <v>225</v>
      </c>
      <c r="AI72" s="111"/>
    </row>
    <row r="73" spans="1:35" x14ac:dyDescent="0.25">
      <c r="B73" s="162"/>
      <c r="C73" s="78" t="s">
        <v>229</v>
      </c>
      <c r="D73" s="62"/>
      <c r="E73" s="62"/>
      <c r="F73" s="62"/>
      <c r="G73" s="23"/>
      <c r="H73" s="23"/>
      <c r="I73" s="23"/>
      <c r="J73" s="23"/>
      <c r="K73" s="23"/>
      <c r="L73" s="163"/>
      <c r="W73" s="106"/>
      <c r="X73" s="110"/>
      <c r="Y73" s="107" t="s">
        <v>189</v>
      </c>
      <c r="Z73" s="98"/>
      <c r="AA73" s="18"/>
      <c r="AB73" s="18"/>
      <c r="AC73" s="18"/>
      <c r="AD73" s="18"/>
      <c r="AF73" s="18"/>
      <c r="AG73" s="18"/>
      <c r="AH73" s="18"/>
      <c r="AI73" s="111"/>
    </row>
    <row r="74" spans="1:35" ht="26.25" customHeight="1" thickBot="1" x14ac:dyDescent="0.3">
      <c r="B74" s="143"/>
      <c r="C74" s="166" t="s">
        <v>232</v>
      </c>
      <c r="D74" s="165"/>
      <c r="E74" s="121"/>
      <c r="F74" s="121"/>
      <c r="G74" s="121"/>
      <c r="H74" s="121"/>
      <c r="I74" s="121"/>
      <c r="J74" s="121"/>
      <c r="K74" s="121"/>
      <c r="L74" s="123"/>
      <c r="W74" s="106"/>
      <c r="X74" s="110"/>
      <c r="Y74" s="131" t="s">
        <v>190</v>
      </c>
      <c r="Z74" s="130"/>
      <c r="AA74" s="190" t="s">
        <v>224</v>
      </c>
      <c r="AB74" s="191"/>
      <c r="AC74" s="191"/>
      <c r="AD74" s="191"/>
      <c r="AE74" s="191"/>
      <c r="AF74" s="191"/>
      <c r="AG74" s="191"/>
      <c r="AH74" s="191"/>
      <c r="AI74" s="192"/>
    </row>
    <row r="75" spans="1:35" ht="25.5" customHeight="1" thickTop="1" thickBot="1" x14ac:dyDescent="0.3">
      <c r="W75" s="106"/>
      <c r="X75" s="110"/>
      <c r="Y75" s="133" t="s">
        <v>191</v>
      </c>
      <c r="Z75" s="134">
        <f>64.25%-11.69%-24.01%</f>
        <v>0.28549999999999998</v>
      </c>
      <c r="AA75" s="180" t="s">
        <v>212</v>
      </c>
      <c r="AB75" s="181"/>
      <c r="AC75" s="181"/>
      <c r="AD75" s="181"/>
      <c r="AE75" s="181"/>
      <c r="AF75" s="181"/>
      <c r="AG75" s="181"/>
      <c r="AH75" s="181"/>
      <c r="AI75" s="182"/>
    </row>
    <row r="76" spans="1:35" ht="15.75" thickTop="1" x14ac:dyDescent="0.25">
      <c r="B76" s="145" t="s">
        <v>213</v>
      </c>
      <c r="C76" s="135"/>
      <c r="D76" s="135"/>
      <c r="E76" s="136"/>
      <c r="F76" s="136"/>
      <c r="G76" s="136"/>
      <c r="H76" s="136"/>
      <c r="I76" s="136"/>
      <c r="J76" s="136"/>
      <c r="K76" s="136"/>
      <c r="L76" s="132"/>
      <c r="M76" s="132"/>
      <c r="N76" s="132"/>
      <c r="O76" s="132"/>
      <c r="P76" s="132"/>
      <c r="Q76" s="137"/>
      <c r="R76" s="132"/>
      <c r="S76" s="138"/>
      <c r="T76" s="138"/>
      <c r="U76" s="139"/>
      <c r="W76" s="106"/>
      <c r="X76" s="110"/>
      <c r="Y76" s="107"/>
      <c r="Z76" s="98"/>
      <c r="AA76" s="18"/>
      <c r="AB76" s="18"/>
      <c r="AC76" s="18"/>
      <c r="AD76" s="18"/>
      <c r="AF76" s="18"/>
      <c r="AG76" s="18"/>
      <c r="AH76" s="18"/>
      <c r="AI76" s="111"/>
    </row>
    <row r="77" spans="1:35" x14ac:dyDescent="0.25">
      <c r="B77" s="140"/>
      <c r="C77" s="11"/>
      <c r="D77" s="11"/>
      <c r="E77" s="23"/>
      <c r="F77" s="23"/>
      <c r="G77" s="23"/>
      <c r="H77" s="23"/>
      <c r="I77" s="23"/>
      <c r="J77" s="23"/>
      <c r="K77" s="23"/>
      <c r="U77" s="141"/>
      <c r="W77" s="106"/>
      <c r="X77" s="110"/>
      <c r="Y77" s="110"/>
      <c r="Z77" s="108"/>
      <c r="AA77" s="110" t="s">
        <v>187</v>
      </c>
      <c r="AB77" s="98"/>
      <c r="AC77" s="98"/>
      <c r="AD77" s="98"/>
      <c r="AE77" s="98"/>
      <c r="AF77" s="98"/>
      <c r="AG77" s="98"/>
      <c r="AH77" s="98"/>
      <c r="AI77" s="109"/>
    </row>
    <row r="78" spans="1:35" x14ac:dyDescent="0.25">
      <c r="B78" s="142"/>
      <c r="C78" s="146"/>
      <c r="D78" s="146"/>
      <c r="E78" s="147"/>
      <c r="F78" s="147"/>
      <c r="G78" s="147"/>
      <c r="H78" s="147"/>
      <c r="I78" s="147"/>
      <c r="J78" s="147"/>
      <c r="K78" s="147"/>
      <c r="L78" s="147"/>
      <c r="M78" s="147"/>
      <c r="N78" s="147"/>
      <c r="O78" s="147"/>
      <c r="P78" s="147"/>
      <c r="Q78" s="148"/>
      <c r="R78" s="147"/>
      <c r="S78" s="149"/>
      <c r="T78" s="149"/>
      <c r="U78" s="141"/>
      <c r="W78" s="106"/>
      <c r="X78" s="186" t="s">
        <v>230</v>
      </c>
      <c r="Y78" s="187"/>
      <c r="Z78" s="187"/>
      <c r="AA78" s="187"/>
      <c r="AB78" s="187"/>
      <c r="AC78" s="187"/>
      <c r="AD78" s="187"/>
      <c r="AE78" s="187"/>
      <c r="AF78" s="187"/>
      <c r="AG78" s="187"/>
      <c r="AH78" s="98"/>
      <c r="AI78" s="113" t="s">
        <v>186</v>
      </c>
    </row>
    <row r="79" spans="1:35" x14ac:dyDescent="0.25">
      <c r="B79" s="142"/>
      <c r="C79" s="146"/>
      <c r="D79" s="146"/>
      <c r="E79" s="147"/>
      <c r="F79" s="147"/>
      <c r="G79" s="147"/>
      <c r="H79" s="147"/>
      <c r="I79" s="147"/>
      <c r="J79" s="147"/>
      <c r="K79" s="147"/>
      <c r="L79" s="147"/>
      <c r="M79" s="147"/>
      <c r="N79" s="147"/>
      <c r="O79" s="147"/>
      <c r="P79" s="147"/>
      <c r="Q79" s="148"/>
      <c r="R79" s="147"/>
      <c r="S79" s="149"/>
      <c r="T79" s="149"/>
      <c r="U79" s="141"/>
      <c r="W79" s="106"/>
      <c r="X79" s="110"/>
      <c r="Y79" s="110"/>
      <c r="Z79" s="108" t="s">
        <v>182</v>
      </c>
      <c r="AA79" s="98" t="s">
        <v>183</v>
      </c>
      <c r="AB79" s="98"/>
      <c r="AC79" s="114" t="e">
        <f>Z71*AC57</f>
        <v>#DIV/0!</v>
      </c>
      <c r="AD79" s="98"/>
      <c r="AE79" s="98" t="s">
        <v>188</v>
      </c>
      <c r="AF79" s="98"/>
      <c r="AG79" s="98"/>
      <c r="AH79" s="98"/>
      <c r="AI79" s="168" t="e">
        <f>AC79*AI57</f>
        <v>#DIV/0!</v>
      </c>
    </row>
    <row r="80" spans="1:35" x14ac:dyDescent="0.25">
      <c r="B80" s="142"/>
      <c r="C80" s="146"/>
      <c r="D80" s="146"/>
      <c r="E80" s="147"/>
      <c r="F80" s="147"/>
      <c r="G80" s="147"/>
      <c r="H80" s="147"/>
      <c r="I80" s="147"/>
      <c r="J80" s="147"/>
      <c r="K80" s="147"/>
      <c r="L80" s="147"/>
      <c r="M80" s="147"/>
      <c r="N80" s="147"/>
      <c r="O80" s="147"/>
      <c r="P80" s="147"/>
      <c r="Q80" s="148"/>
      <c r="R80" s="147"/>
      <c r="S80" s="149"/>
      <c r="T80" s="149"/>
      <c r="U80" s="141"/>
      <c r="W80" s="106"/>
      <c r="X80" s="110"/>
      <c r="Y80" s="110"/>
      <c r="Z80" s="98"/>
      <c r="AA80" s="98" t="s">
        <v>184</v>
      </c>
      <c r="AB80" s="98"/>
      <c r="AC80" s="114" t="e">
        <f>Z72*AC57</f>
        <v>#DIV/0!</v>
      </c>
      <c r="AD80" s="98"/>
      <c r="AE80" s="98" t="s">
        <v>188</v>
      </c>
      <c r="AF80" s="98"/>
      <c r="AG80" s="98"/>
      <c r="AH80" s="98"/>
      <c r="AI80" s="109"/>
    </row>
    <row r="81" spans="2:35" x14ac:dyDescent="0.25">
      <c r="B81" s="142"/>
      <c r="C81" s="146"/>
      <c r="D81" s="146"/>
      <c r="E81" s="147"/>
      <c r="F81" s="147"/>
      <c r="G81" s="147"/>
      <c r="H81" s="147"/>
      <c r="I81" s="147"/>
      <c r="J81" s="147"/>
      <c r="K81" s="147"/>
      <c r="L81" s="147"/>
      <c r="M81" s="147"/>
      <c r="N81" s="147"/>
      <c r="O81" s="147"/>
      <c r="P81" s="147"/>
      <c r="Q81" s="148"/>
      <c r="R81" s="147"/>
      <c r="S81" s="149"/>
      <c r="T81" s="149"/>
      <c r="U81" s="141"/>
      <c r="W81" s="106"/>
      <c r="X81" s="110"/>
      <c r="Y81" s="110"/>
      <c r="Z81" s="98"/>
      <c r="AA81" s="98"/>
      <c r="AB81" s="98"/>
      <c r="AC81" s="98"/>
      <c r="AD81" s="98"/>
      <c r="AF81" s="98"/>
      <c r="AG81" s="98"/>
      <c r="AH81" s="98"/>
      <c r="AI81" s="109"/>
    </row>
    <row r="82" spans="2:35" x14ac:dyDescent="0.25">
      <c r="B82" s="142"/>
      <c r="C82" s="146"/>
      <c r="D82" s="146"/>
      <c r="E82" s="147"/>
      <c r="F82" s="147"/>
      <c r="G82" s="147"/>
      <c r="H82" s="147"/>
      <c r="I82" s="147"/>
      <c r="J82" s="147"/>
      <c r="K82" s="147"/>
      <c r="L82" s="147"/>
      <c r="M82" s="147"/>
      <c r="N82" s="147"/>
      <c r="O82" s="147"/>
      <c r="P82" s="147"/>
      <c r="Q82" s="148"/>
      <c r="R82" s="147"/>
      <c r="S82" s="149"/>
      <c r="T82" s="149"/>
      <c r="U82" s="141"/>
      <c r="W82" s="106"/>
      <c r="X82" s="110"/>
      <c r="Y82" s="110"/>
      <c r="Z82" s="98"/>
      <c r="AA82" s="98"/>
      <c r="AB82" s="98"/>
      <c r="AC82" s="98"/>
      <c r="AD82" s="98"/>
      <c r="AF82" s="98"/>
      <c r="AG82" s="98"/>
      <c r="AH82" s="98"/>
      <c r="AI82" s="109"/>
    </row>
    <row r="83" spans="2:35" x14ac:dyDescent="0.25">
      <c r="B83" s="142"/>
      <c r="C83" s="146"/>
      <c r="D83" s="146"/>
      <c r="E83" s="147"/>
      <c r="F83" s="147"/>
      <c r="G83" s="147"/>
      <c r="H83" s="147"/>
      <c r="I83" s="147"/>
      <c r="J83" s="147"/>
      <c r="K83" s="147"/>
      <c r="L83" s="147"/>
      <c r="M83" s="147"/>
      <c r="N83" s="147"/>
      <c r="O83" s="147"/>
      <c r="P83" s="147"/>
      <c r="Q83" s="148"/>
      <c r="R83" s="147"/>
      <c r="S83" s="149"/>
      <c r="T83" s="149"/>
      <c r="U83" s="141"/>
      <c r="W83" s="106"/>
      <c r="X83" s="110"/>
      <c r="Y83" s="110"/>
      <c r="Z83" s="114"/>
      <c r="AA83" s="183" t="s">
        <v>192</v>
      </c>
      <c r="AB83" s="184"/>
      <c r="AC83" s="184"/>
      <c r="AD83" s="184"/>
      <c r="AE83" s="184"/>
      <c r="AF83" s="184"/>
      <c r="AG83" s="184"/>
      <c r="AH83" s="184"/>
      <c r="AI83" s="185"/>
    </row>
    <row r="84" spans="2:35" x14ac:dyDescent="0.25">
      <c r="B84" s="142"/>
      <c r="C84" s="146"/>
      <c r="D84" s="146"/>
      <c r="E84" s="147"/>
      <c r="F84" s="147"/>
      <c r="G84" s="147"/>
      <c r="H84" s="147"/>
      <c r="I84" s="147"/>
      <c r="J84" s="147"/>
      <c r="K84" s="147"/>
      <c r="L84" s="147"/>
      <c r="M84" s="147"/>
      <c r="N84" s="147"/>
      <c r="O84" s="147"/>
      <c r="P84" s="147"/>
      <c r="Q84" s="148"/>
      <c r="R84" s="147"/>
      <c r="S84" s="149"/>
      <c r="T84" s="149"/>
      <c r="U84" s="141"/>
      <c r="W84" s="106"/>
      <c r="X84" s="110"/>
      <c r="Y84" s="110"/>
      <c r="Z84" s="114"/>
      <c r="AA84" s="115"/>
      <c r="AB84" s="116"/>
      <c r="AC84" s="112" t="s">
        <v>185</v>
      </c>
      <c r="AD84" s="98"/>
      <c r="AE84" s="98"/>
      <c r="AF84" s="98"/>
      <c r="AG84" s="98"/>
      <c r="AH84" s="98"/>
      <c r="AI84" s="113" t="s">
        <v>186</v>
      </c>
    </row>
    <row r="85" spans="2:35" x14ac:dyDescent="0.25">
      <c r="B85" s="142"/>
      <c r="C85" s="146"/>
      <c r="D85" s="146"/>
      <c r="E85" s="147"/>
      <c r="F85" s="147"/>
      <c r="G85" s="147"/>
      <c r="H85" s="147"/>
      <c r="I85" s="147"/>
      <c r="J85" s="147"/>
      <c r="K85" s="147"/>
      <c r="L85" s="147"/>
      <c r="M85" s="147"/>
      <c r="N85" s="147"/>
      <c r="O85" s="147"/>
      <c r="P85" s="147"/>
      <c r="Q85" s="148"/>
      <c r="R85" s="147"/>
      <c r="S85" s="149"/>
      <c r="T85" s="149"/>
      <c r="U85" s="141"/>
      <c r="W85" s="106"/>
      <c r="X85" s="110"/>
      <c r="Y85" s="110"/>
      <c r="Z85" s="108" t="s">
        <v>182</v>
      </c>
      <c r="AA85" s="98" t="s">
        <v>183</v>
      </c>
      <c r="AB85" s="98"/>
      <c r="AC85" s="114" t="e">
        <f>AC57*Z71*(1+Z74)</f>
        <v>#DIV/0!</v>
      </c>
      <c r="AD85" s="98"/>
      <c r="AE85" s="98" t="s">
        <v>193</v>
      </c>
      <c r="AF85" s="98"/>
      <c r="AG85" s="98"/>
      <c r="AH85" s="98"/>
      <c r="AI85" s="168" t="e">
        <f>AI57*AC85</f>
        <v>#DIV/0!</v>
      </c>
    </row>
    <row r="86" spans="2:35" x14ac:dyDescent="0.25">
      <c r="B86" s="142"/>
      <c r="C86" s="146"/>
      <c r="D86" s="146"/>
      <c r="E86" s="147"/>
      <c r="F86" s="147"/>
      <c r="G86" s="147"/>
      <c r="H86" s="147"/>
      <c r="I86" s="147"/>
      <c r="J86" s="147"/>
      <c r="K86" s="147"/>
      <c r="L86" s="147"/>
      <c r="M86" s="147"/>
      <c r="N86" s="147"/>
      <c r="O86" s="147"/>
      <c r="P86" s="147"/>
      <c r="Q86" s="148"/>
      <c r="R86" s="147"/>
      <c r="S86" s="149"/>
      <c r="T86" s="149"/>
      <c r="U86" s="141"/>
      <c r="W86" s="106"/>
      <c r="X86" s="110"/>
      <c r="Y86" s="110"/>
      <c r="Z86" s="98"/>
      <c r="AA86" s="98" t="s">
        <v>184</v>
      </c>
      <c r="AB86" s="98"/>
      <c r="AC86" s="114" t="e">
        <f>AC57*Z72*(1+Z75)</f>
        <v>#DIV/0!</v>
      </c>
      <c r="AD86" s="98"/>
      <c r="AE86" s="98" t="s">
        <v>193</v>
      </c>
      <c r="AF86" s="98"/>
      <c r="AG86" s="98"/>
      <c r="AH86" s="98"/>
      <c r="AI86" s="109"/>
    </row>
    <row r="87" spans="2:35" x14ac:dyDescent="0.25">
      <c r="B87" s="142"/>
      <c r="C87" s="146"/>
      <c r="D87" s="146"/>
      <c r="E87" s="147"/>
      <c r="F87" s="147"/>
      <c r="G87" s="147"/>
      <c r="H87" s="147"/>
      <c r="I87" s="147"/>
      <c r="J87" s="147"/>
      <c r="K87" s="147"/>
      <c r="L87" s="147"/>
      <c r="M87" s="147"/>
      <c r="N87" s="147"/>
      <c r="O87" s="147"/>
      <c r="P87" s="147"/>
      <c r="Q87" s="148"/>
      <c r="R87" s="147"/>
      <c r="S87" s="149"/>
      <c r="T87" s="149"/>
      <c r="U87" s="141"/>
      <c r="W87" s="117"/>
      <c r="AI87" s="111"/>
    </row>
    <row r="88" spans="2:35" ht="15.75" thickBot="1" x14ac:dyDescent="0.3">
      <c r="B88" s="143"/>
      <c r="C88" s="150"/>
      <c r="D88" s="150"/>
      <c r="E88" s="151"/>
      <c r="F88" s="151"/>
      <c r="G88" s="151"/>
      <c r="H88" s="151"/>
      <c r="I88" s="151"/>
      <c r="J88" s="151"/>
      <c r="K88" s="151"/>
      <c r="L88" s="151"/>
      <c r="M88" s="151"/>
      <c r="N88" s="151"/>
      <c r="O88" s="151"/>
      <c r="P88" s="151"/>
      <c r="Q88" s="152"/>
      <c r="R88" s="151"/>
      <c r="S88" s="153"/>
      <c r="T88" s="153"/>
      <c r="U88" s="144"/>
      <c r="W88" s="118"/>
      <c r="X88" s="119"/>
      <c r="Y88" s="119"/>
      <c r="Z88" s="120"/>
      <c r="AA88" s="120"/>
      <c r="AB88" s="120"/>
      <c r="AC88" s="120"/>
      <c r="AD88" s="120"/>
      <c r="AE88" s="121"/>
      <c r="AF88" s="120"/>
      <c r="AG88" s="122"/>
      <c r="AH88" s="120"/>
      <c r="AI88" s="123"/>
    </row>
    <row r="89" spans="2:35" ht="15.75" thickTop="1" x14ac:dyDescent="0.25"/>
  </sheetData>
  <mergeCells count="8">
    <mergeCell ref="AA75:AI75"/>
    <mergeCell ref="AA83:AI83"/>
    <mergeCell ref="X78:AG78"/>
    <mergeCell ref="E1:J2"/>
    <mergeCell ref="E5:J5"/>
    <mergeCell ref="L5:M5"/>
    <mergeCell ref="S5:Y5"/>
    <mergeCell ref="AA74:AI74"/>
  </mergeCells>
  <pageMargins left="0.7" right="0.7" top="0.75" bottom="0.75" header="0.3" footer="0.3"/>
  <pageSetup paperSize="17"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2CBB2-C55A-4034-B170-D088FBE906A0}">
  <sheetPr>
    <tabColor rgb="FFFFFF00"/>
    <pageSetUpPr fitToPage="1"/>
  </sheetPr>
  <dimension ref="A1:AK105"/>
  <sheetViews>
    <sheetView zoomScale="80" zoomScaleNormal="80" workbookViewId="0">
      <pane ySplit="6" topLeftCell="A7" activePane="bottomLeft" state="frozen"/>
      <selection pane="bottomLeft"/>
    </sheetView>
  </sheetViews>
  <sheetFormatPr defaultRowHeight="15" x14ac:dyDescent="0.25"/>
  <cols>
    <col min="1" max="1" width="9.140625" style="2"/>
    <col min="2" max="2" width="9.140625" style="3"/>
    <col min="3" max="3" width="26.7109375" style="3" bestFit="1" customWidth="1"/>
    <col min="4" max="4" width="1.7109375" style="3" customWidth="1"/>
    <col min="5" max="10" width="11.7109375" style="18" customWidth="1"/>
    <col min="11" max="11" width="1.7109375" style="18" customWidth="1"/>
    <col min="12" max="13" width="11.7109375" style="18" customWidth="1"/>
    <col min="14" max="14" width="1.7109375" style="18" customWidth="1"/>
    <col min="15" max="15" width="15.7109375" style="18" customWidth="1"/>
    <col min="16" max="16" width="1.7109375" style="18" customWidth="1"/>
    <col min="17" max="17" width="11.28515625" style="52" bestFit="1" customWidth="1"/>
    <col min="18" max="18" width="1.7109375" style="18" customWidth="1"/>
    <col min="19" max="24" width="10.28515625" style="17" customWidth="1"/>
    <col min="25" max="25" width="17" style="17" customWidth="1"/>
    <col min="26" max="26" width="16.7109375" customWidth="1"/>
    <col min="27" max="27" width="10.5703125" customWidth="1"/>
    <col min="28" max="28" width="1.7109375" customWidth="1"/>
    <col min="29" max="29" width="15.7109375" customWidth="1"/>
    <col min="30" max="30" width="3" customWidth="1"/>
    <col min="31" max="31" width="15.7109375" style="18" customWidth="1"/>
    <col min="32" max="32" width="1.7109375" customWidth="1"/>
    <col min="33" max="33" width="10.7109375" style="79" customWidth="1"/>
    <col min="34" max="34" width="1.7109375" customWidth="1"/>
    <col min="35" max="35" width="18.28515625" style="18" customWidth="1"/>
    <col min="36" max="36" width="20.7109375" customWidth="1"/>
  </cols>
  <sheetData>
    <row r="1" spans="1:35" ht="18.75" x14ac:dyDescent="0.25">
      <c r="A1" s="2" t="s">
        <v>160</v>
      </c>
      <c r="E1" s="174" t="s">
        <v>39</v>
      </c>
      <c r="F1" s="175"/>
      <c r="G1" s="175"/>
      <c r="H1" s="175"/>
      <c r="I1" s="175"/>
      <c r="J1" s="175"/>
      <c r="K1" s="12"/>
    </row>
    <row r="2" spans="1:35" ht="18.75" x14ac:dyDescent="0.25">
      <c r="A2" s="2" t="s">
        <v>41</v>
      </c>
      <c r="E2" s="175"/>
      <c r="F2" s="175"/>
      <c r="G2" s="175"/>
      <c r="H2" s="175"/>
      <c r="I2" s="175"/>
      <c r="J2" s="175"/>
      <c r="K2" s="12"/>
    </row>
    <row r="3" spans="1:35" x14ac:dyDescent="0.25">
      <c r="A3" s="2" t="s">
        <v>2</v>
      </c>
      <c r="E3" s="13"/>
      <c r="F3" s="13"/>
      <c r="G3" s="13"/>
      <c r="H3" s="13"/>
      <c r="I3" s="13"/>
      <c r="J3" s="13"/>
      <c r="K3" s="13"/>
    </row>
    <row r="4" spans="1:35" x14ac:dyDescent="0.25">
      <c r="E4" s="13"/>
      <c r="F4" s="13"/>
      <c r="G4" s="13"/>
      <c r="H4" s="13"/>
      <c r="I4" s="13"/>
      <c r="J4" s="13"/>
      <c r="K4" s="13"/>
      <c r="Y4" s="55"/>
      <c r="AC4" s="55"/>
    </row>
    <row r="5" spans="1:35" ht="30.75" x14ac:dyDescent="0.3">
      <c r="A5" s="4"/>
      <c r="B5" s="5"/>
      <c r="C5" s="5"/>
      <c r="D5" s="5"/>
      <c r="E5" s="176" t="s">
        <v>25</v>
      </c>
      <c r="F5" s="177"/>
      <c r="G5" s="177"/>
      <c r="H5" s="177"/>
      <c r="I5" s="177"/>
      <c r="J5" s="177"/>
      <c r="K5" s="14"/>
      <c r="L5" s="176" t="s">
        <v>23</v>
      </c>
      <c r="M5" s="177"/>
      <c r="N5" s="14"/>
      <c r="P5" s="14"/>
      <c r="Q5" s="53"/>
      <c r="R5" s="14"/>
      <c r="S5" s="188" t="s">
        <v>32</v>
      </c>
      <c r="T5" s="189"/>
      <c r="U5" s="189"/>
      <c r="V5" s="189"/>
      <c r="W5" s="189"/>
      <c r="X5" s="189"/>
      <c r="Y5" s="189"/>
      <c r="Z5" s="13"/>
      <c r="AA5" s="13"/>
      <c r="AC5" s="50" t="s">
        <v>96</v>
      </c>
    </row>
    <row r="6" spans="1:35" s="24" customFormat="1" ht="257.25" x14ac:dyDescent="0.4">
      <c r="A6" s="26" t="s">
        <v>14</v>
      </c>
      <c r="B6" s="27" t="s">
        <v>15</v>
      </c>
      <c r="C6" s="6" t="s">
        <v>95</v>
      </c>
      <c r="D6" s="28"/>
      <c r="E6" s="15" t="s">
        <v>19</v>
      </c>
      <c r="F6" s="15" t="s">
        <v>20</v>
      </c>
      <c r="G6" s="15" t="s">
        <v>148</v>
      </c>
      <c r="H6" s="15" t="s">
        <v>21</v>
      </c>
      <c r="I6" s="15" t="s">
        <v>22</v>
      </c>
      <c r="J6" s="16" t="s">
        <v>26</v>
      </c>
      <c r="K6" s="25"/>
      <c r="L6" s="15" t="s">
        <v>140</v>
      </c>
      <c r="M6" s="15" t="s">
        <v>24</v>
      </c>
      <c r="N6" s="25"/>
      <c r="O6" s="25" t="s">
        <v>33</v>
      </c>
      <c r="P6" s="25"/>
      <c r="Q6" s="58" t="s">
        <v>103</v>
      </c>
      <c r="R6" s="25"/>
      <c r="S6" s="25" t="s">
        <v>27</v>
      </c>
      <c r="T6" s="25" t="s">
        <v>28</v>
      </c>
      <c r="U6" s="25" t="s">
        <v>29</v>
      </c>
      <c r="V6" s="25" t="s">
        <v>30</v>
      </c>
      <c r="W6" s="25" t="s">
        <v>31</v>
      </c>
      <c r="X6" s="25" t="s">
        <v>42</v>
      </c>
      <c r="Y6" s="56" t="s">
        <v>121</v>
      </c>
      <c r="Z6" s="50" t="s">
        <v>107</v>
      </c>
      <c r="AA6" s="30" t="s">
        <v>36</v>
      </c>
      <c r="AC6" s="30" t="s">
        <v>142</v>
      </c>
      <c r="AE6" s="25" t="s">
        <v>51</v>
      </c>
      <c r="AG6" s="80" t="s">
        <v>129</v>
      </c>
      <c r="AI6" s="77" t="s">
        <v>143</v>
      </c>
    </row>
    <row r="8" spans="1:35" x14ac:dyDescent="0.25">
      <c r="A8" s="2">
        <v>1</v>
      </c>
      <c r="B8" s="3" t="s">
        <v>161</v>
      </c>
      <c r="C8" s="3" t="s">
        <v>165</v>
      </c>
      <c r="E8" s="18">
        <v>12469</v>
      </c>
      <c r="F8" s="18">
        <v>6</v>
      </c>
      <c r="G8" s="29">
        <f>+E8+F8</f>
        <v>12475</v>
      </c>
      <c r="H8" s="18">
        <v>168</v>
      </c>
      <c r="I8" s="18">
        <v>102</v>
      </c>
      <c r="J8" s="29">
        <f>+G8+H8-I8</f>
        <v>12541</v>
      </c>
      <c r="L8" s="18">
        <v>9500</v>
      </c>
      <c r="M8" s="29">
        <f>ROUND((L8*12)/2080,2)</f>
        <v>54.81</v>
      </c>
      <c r="O8" s="29">
        <f>J8*M8</f>
        <v>687372.21000000008</v>
      </c>
      <c r="Q8" s="52">
        <v>30172</v>
      </c>
      <c r="S8" s="18">
        <v>25</v>
      </c>
      <c r="T8" s="18">
        <v>126</v>
      </c>
      <c r="U8" s="18">
        <v>65</v>
      </c>
      <c r="V8" s="18">
        <v>32</v>
      </c>
      <c r="W8" s="29">
        <f>+I8</f>
        <v>102</v>
      </c>
      <c r="X8" s="29">
        <f>+S8+T8+U8+V8+W8</f>
        <v>350</v>
      </c>
      <c r="Y8" s="59">
        <f>(X8/4.92)</f>
        <v>71.138211382113823</v>
      </c>
      <c r="Z8" s="60">
        <v>168</v>
      </c>
      <c r="AA8" s="34">
        <f>Y8/Z8</f>
        <v>0.42344173441734417</v>
      </c>
      <c r="AC8" s="29">
        <f>O8*AA8</f>
        <v>291062.08079268294</v>
      </c>
      <c r="AE8" s="29">
        <f>+O8-AC8</f>
        <v>396310.12920731714</v>
      </c>
      <c r="AG8" s="34">
        <f>I8/J8</f>
        <v>8.1333227015389521E-3</v>
      </c>
      <c r="AI8" s="29">
        <f>AG8*AC8</f>
        <v>2367.3018292682927</v>
      </c>
    </row>
    <row r="9" spans="1:35" x14ac:dyDescent="0.25">
      <c r="B9" s="3" t="s">
        <v>161</v>
      </c>
      <c r="C9" s="3" t="s">
        <v>166</v>
      </c>
      <c r="E9" s="18">
        <v>2300</v>
      </c>
      <c r="G9" s="29">
        <f t="shared" ref="G9:G23" si="0">+E9+F9</f>
        <v>2300</v>
      </c>
      <c r="H9" s="18">
        <v>168</v>
      </c>
      <c r="I9" s="18">
        <v>105</v>
      </c>
      <c r="J9" s="29">
        <f t="shared" ref="J9:J23" si="1">+G9+H9-I9</f>
        <v>2363</v>
      </c>
      <c r="L9" s="18">
        <v>6500</v>
      </c>
      <c r="M9" s="29">
        <f t="shared" ref="M9:M23" si="2">ROUND((L9*12)/2080,2)</f>
        <v>37.5</v>
      </c>
      <c r="O9" s="29">
        <f t="shared" ref="O9:O23" si="3">J9*M9</f>
        <v>88612.5</v>
      </c>
      <c r="Q9" s="52">
        <v>34398</v>
      </c>
      <c r="S9" s="18">
        <v>16</v>
      </c>
      <c r="T9" s="18">
        <v>32</v>
      </c>
      <c r="U9" s="18">
        <v>56</v>
      </c>
      <c r="V9" s="18">
        <v>72</v>
      </c>
      <c r="W9" s="29">
        <f t="shared" ref="W9:W23" si="4">+I9</f>
        <v>105</v>
      </c>
      <c r="X9" s="29">
        <f t="shared" ref="X9:X23" si="5">+S9+T9+U9+V9+W9</f>
        <v>281</v>
      </c>
      <c r="Y9" s="59">
        <f t="shared" ref="Y9:Y22" si="6">(X9/4.92)</f>
        <v>57.113821138211385</v>
      </c>
      <c r="Z9" s="60">
        <v>168</v>
      </c>
      <c r="AA9" s="34">
        <f t="shared" ref="AA9:AA23" si="7">Y9/Z9</f>
        <v>0.33996322106078203</v>
      </c>
      <c r="AC9" s="29">
        <f t="shared" ref="AC9:AC23" si="8">O9*AA9</f>
        <v>30124.990926248549</v>
      </c>
      <c r="AE9" s="29">
        <f t="shared" ref="AE9:AE23" si="9">+O9-AC9</f>
        <v>58487.509073751455</v>
      </c>
      <c r="AG9" s="34">
        <f t="shared" ref="AG9:AG23" si="10">I9/J9</f>
        <v>4.4435040203131611E-2</v>
      </c>
      <c r="AI9" s="29">
        <f t="shared" ref="AI9:AI23" si="11">AG9*AC9</f>
        <v>1338.6051829268292</v>
      </c>
    </row>
    <row r="10" spans="1:35" x14ac:dyDescent="0.25">
      <c r="B10" s="3" t="s">
        <v>161</v>
      </c>
      <c r="C10" s="3" t="s">
        <v>167</v>
      </c>
      <c r="E10" s="18">
        <v>6789</v>
      </c>
      <c r="G10" s="29">
        <f t="shared" si="0"/>
        <v>6789</v>
      </c>
      <c r="H10" s="18">
        <v>168</v>
      </c>
      <c r="I10" s="18">
        <v>189</v>
      </c>
      <c r="J10" s="29">
        <f t="shared" si="1"/>
        <v>6768</v>
      </c>
      <c r="L10" s="18">
        <v>5000</v>
      </c>
      <c r="M10" s="29">
        <f t="shared" si="2"/>
        <v>28.85</v>
      </c>
      <c r="O10" s="29">
        <f t="shared" si="3"/>
        <v>195256.80000000002</v>
      </c>
      <c r="Q10" s="52">
        <v>35111</v>
      </c>
      <c r="S10" s="18">
        <v>85</v>
      </c>
      <c r="T10" s="18">
        <v>32</v>
      </c>
      <c r="U10" s="18">
        <v>68</v>
      </c>
      <c r="V10" s="18">
        <v>18</v>
      </c>
      <c r="W10" s="29">
        <f t="shared" si="4"/>
        <v>189</v>
      </c>
      <c r="X10" s="29">
        <f t="shared" si="5"/>
        <v>392</v>
      </c>
      <c r="Y10" s="59">
        <f t="shared" si="6"/>
        <v>79.674796747967477</v>
      </c>
      <c r="Z10" s="60">
        <v>168</v>
      </c>
      <c r="AA10" s="34">
        <f t="shared" si="7"/>
        <v>0.47425474254742545</v>
      </c>
      <c r="AC10" s="29">
        <f t="shared" si="8"/>
        <v>92601.463414634156</v>
      </c>
      <c r="AE10" s="29">
        <f t="shared" si="9"/>
        <v>102655.33658536586</v>
      </c>
      <c r="AG10" s="34">
        <f t="shared" si="10"/>
        <v>2.7925531914893616E-2</v>
      </c>
      <c r="AI10" s="29">
        <f t="shared" si="11"/>
        <v>2585.9451219512198</v>
      </c>
    </row>
    <row r="11" spans="1:35" x14ac:dyDescent="0.25">
      <c r="B11" s="3" t="s">
        <v>161</v>
      </c>
      <c r="C11" s="3" t="s">
        <v>168</v>
      </c>
      <c r="E11" s="18">
        <v>65</v>
      </c>
      <c r="G11" s="29">
        <f t="shared" si="0"/>
        <v>65</v>
      </c>
      <c r="H11" s="18">
        <v>168</v>
      </c>
      <c r="I11" s="18">
        <v>103</v>
      </c>
      <c r="J11" s="29">
        <f t="shared" si="1"/>
        <v>130</v>
      </c>
      <c r="L11" s="18">
        <v>8000</v>
      </c>
      <c r="M11" s="29">
        <f t="shared" si="2"/>
        <v>46.15</v>
      </c>
      <c r="O11" s="29">
        <f t="shared" si="3"/>
        <v>5999.5</v>
      </c>
      <c r="Q11" s="52">
        <v>45078</v>
      </c>
      <c r="S11" s="18"/>
      <c r="T11" s="18"/>
      <c r="U11" s="18">
        <v>0</v>
      </c>
      <c r="V11" s="18">
        <v>117</v>
      </c>
      <c r="W11" s="29">
        <f t="shared" si="4"/>
        <v>103</v>
      </c>
      <c r="X11" s="29">
        <f t="shared" si="5"/>
        <v>220</v>
      </c>
      <c r="Y11" s="94">
        <f>(X11/2.08)</f>
        <v>105.76923076923076</v>
      </c>
      <c r="Z11" s="60">
        <v>168</v>
      </c>
      <c r="AA11" s="34">
        <f t="shared" si="7"/>
        <v>0.62957875457875456</v>
      </c>
      <c r="AC11" s="29">
        <f t="shared" si="8"/>
        <v>3777.1577380952381</v>
      </c>
      <c r="AE11" s="29">
        <f t="shared" si="9"/>
        <v>2222.3422619047619</v>
      </c>
      <c r="AG11" s="34">
        <f t="shared" si="10"/>
        <v>0.79230769230769227</v>
      </c>
      <c r="AI11" s="29">
        <f t="shared" si="11"/>
        <v>2992.6711309523807</v>
      </c>
    </row>
    <row r="12" spans="1:35" x14ac:dyDescent="0.25">
      <c r="B12" s="3" t="s">
        <v>162</v>
      </c>
      <c r="C12" s="3" t="s">
        <v>170</v>
      </c>
      <c r="E12" s="18">
        <v>2456</v>
      </c>
      <c r="G12" s="29">
        <f t="shared" si="0"/>
        <v>2456</v>
      </c>
      <c r="H12" s="18">
        <v>168</v>
      </c>
      <c r="I12" s="18">
        <v>240</v>
      </c>
      <c r="J12" s="29">
        <f t="shared" si="1"/>
        <v>2384</v>
      </c>
      <c r="L12" s="18">
        <v>9000</v>
      </c>
      <c r="M12" s="29">
        <f t="shared" si="2"/>
        <v>51.92</v>
      </c>
      <c r="O12" s="29">
        <f t="shared" si="3"/>
        <v>123777.28</v>
      </c>
      <c r="Q12" s="52">
        <v>42006</v>
      </c>
      <c r="S12" s="18">
        <v>32</v>
      </c>
      <c r="T12" s="18">
        <v>16</v>
      </c>
      <c r="U12" s="18">
        <v>16</v>
      </c>
      <c r="V12" s="18">
        <v>16</v>
      </c>
      <c r="W12" s="29">
        <f t="shared" si="4"/>
        <v>240</v>
      </c>
      <c r="X12" s="29">
        <f t="shared" si="5"/>
        <v>320</v>
      </c>
      <c r="Y12" s="59">
        <f t="shared" si="6"/>
        <v>65.040650406504071</v>
      </c>
      <c r="Z12" s="60">
        <v>168</v>
      </c>
      <c r="AA12" s="34">
        <f t="shared" si="7"/>
        <v>0.38714672861014326</v>
      </c>
      <c r="AC12" s="29">
        <f t="shared" si="8"/>
        <v>47919.969028261716</v>
      </c>
      <c r="AE12" s="29">
        <f t="shared" si="9"/>
        <v>75857.310971738276</v>
      </c>
      <c r="AG12" s="34">
        <f t="shared" si="10"/>
        <v>0.10067114093959731</v>
      </c>
      <c r="AI12" s="29">
        <f t="shared" si="11"/>
        <v>4824.1579558652729</v>
      </c>
    </row>
    <row r="13" spans="1:35" x14ac:dyDescent="0.25">
      <c r="B13" s="3" t="s">
        <v>162</v>
      </c>
      <c r="C13" s="3" t="s">
        <v>169</v>
      </c>
      <c r="E13" s="18">
        <v>659</v>
      </c>
      <c r="G13" s="29">
        <f t="shared" si="0"/>
        <v>659</v>
      </c>
      <c r="H13" s="18">
        <v>168</v>
      </c>
      <c r="I13" s="18">
        <v>142</v>
      </c>
      <c r="J13" s="29">
        <f t="shared" si="1"/>
        <v>685</v>
      </c>
      <c r="L13" s="18">
        <v>6000</v>
      </c>
      <c r="M13" s="29">
        <f t="shared" si="2"/>
        <v>34.619999999999997</v>
      </c>
      <c r="O13" s="29">
        <f t="shared" si="3"/>
        <v>23714.699999999997</v>
      </c>
      <c r="Q13" s="52">
        <v>38412</v>
      </c>
      <c r="S13" s="18">
        <v>32</v>
      </c>
      <c r="T13" s="18">
        <v>32</v>
      </c>
      <c r="U13" s="18">
        <v>32</v>
      </c>
      <c r="V13" s="18">
        <v>32</v>
      </c>
      <c r="W13" s="29">
        <f t="shared" si="4"/>
        <v>142</v>
      </c>
      <c r="X13" s="29">
        <f t="shared" si="5"/>
        <v>270</v>
      </c>
      <c r="Y13" s="59">
        <f t="shared" si="6"/>
        <v>54.878048780487809</v>
      </c>
      <c r="Z13" s="60">
        <v>168</v>
      </c>
      <c r="AA13" s="34">
        <f t="shared" si="7"/>
        <v>0.3266550522648084</v>
      </c>
      <c r="AC13" s="29">
        <f t="shared" si="8"/>
        <v>7746.5265679442509</v>
      </c>
      <c r="AE13" s="29">
        <f t="shared" si="9"/>
        <v>15968.173432055746</v>
      </c>
      <c r="AG13" s="34">
        <f t="shared" si="10"/>
        <v>0.2072992700729927</v>
      </c>
      <c r="AI13" s="29">
        <f t="shared" si="11"/>
        <v>1605.8493031358885</v>
      </c>
    </row>
    <row r="14" spans="1:35" x14ac:dyDescent="0.25">
      <c r="B14" s="3" t="s">
        <v>162</v>
      </c>
      <c r="C14" s="3" t="s">
        <v>171</v>
      </c>
      <c r="E14" s="18">
        <v>726</v>
      </c>
      <c r="G14" s="29">
        <f t="shared" si="0"/>
        <v>726</v>
      </c>
      <c r="H14" s="18">
        <v>168</v>
      </c>
      <c r="I14" s="18">
        <v>96</v>
      </c>
      <c r="J14" s="29">
        <f t="shared" si="1"/>
        <v>798</v>
      </c>
      <c r="L14" s="18">
        <v>6500</v>
      </c>
      <c r="M14" s="29">
        <f t="shared" si="2"/>
        <v>37.5</v>
      </c>
      <c r="O14" s="29">
        <f t="shared" si="3"/>
        <v>29925</v>
      </c>
      <c r="Q14" s="52">
        <v>43983</v>
      </c>
      <c r="S14" s="18">
        <v>18</v>
      </c>
      <c r="T14" s="18">
        <v>56</v>
      </c>
      <c r="U14" s="18">
        <v>32</v>
      </c>
      <c r="V14" s="18">
        <v>18</v>
      </c>
      <c r="W14" s="29">
        <f t="shared" si="4"/>
        <v>96</v>
      </c>
      <c r="X14" s="29">
        <f t="shared" si="5"/>
        <v>220</v>
      </c>
      <c r="Y14" s="59">
        <f t="shared" si="6"/>
        <v>44.715447154471548</v>
      </c>
      <c r="Z14" s="60">
        <v>168</v>
      </c>
      <c r="AA14" s="34">
        <f t="shared" si="7"/>
        <v>0.26616337591947348</v>
      </c>
      <c r="AC14" s="29">
        <f t="shared" si="8"/>
        <v>7964.9390243902435</v>
      </c>
      <c r="AE14" s="29">
        <f t="shared" si="9"/>
        <v>21960.060975609755</v>
      </c>
      <c r="AG14" s="34">
        <f t="shared" si="10"/>
        <v>0.12030075187969924</v>
      </c>
      <c r="AI14" s="29">
        <f t="shared" si="11"/>
        <v>958.18815331010444</v>
      </c>
    </row>
    <row r="15" spans="1:35" x14ac:dyDescent="0.25">
      <c r="B15" s="3" t="s">
        <v>162</v>
      </c>
      <c r="C15" s="3" t="s">
        <v>172</v>
      </c>
      <c r="E15" s="18">
        <v>158</v>
      </c>
      <c r="G15" s="29">
        <f t="shared" si="0"/>
        <v>158</v>
      </c>
      <c r="H15" s="18">
        <v>168</v>
      </c>
      <c r="I15" s="18">
        <v>36</v>
      </c>
      <c r="J15" s="29">
        <f t="shared" si="1"/>
        <v>290</v>
      </c>
      <c r="L15" s="18">
        <v>4500</v>
      </c>
      <c r="M15" s="29">
        <f t="shared" si="2"/>
        <v>25.96</v>
      </c>
      <c r="O15" s="29">
        <f t="shared" si="3"/>
        <v>7528.4000000000005</v>
      </c>
      <c r="Q15" s="52">
        <v>43344</v>
      </c>
      <c r="S15" s="18">
        <v>36</v>
      </c>
      <c r="T15" s="18">
        <v>36</v>
      </c>
      <c r="U15" s="18">
        <v>36</v>
      </c>
      <c r="V15" s="18">
        <v>36</v>
      </c>
      <c r="W15" s="29">
        <f t="shared" si="4"/>
        <v>36</v>
      </c>
      <c r="X15" s="29">
        <f t="shared" si="5"/>
        <v>180</v>
      </c>
      <c r="Y15" s="59">
        <f t="shared" si="6"/>
        <v>36.585365853658537</v>
      </c>
      <c r="Z15" s="60">
        <v>168</v>
      </c>
      <c r="AA15" s="34">
        <f t="shared" si="7"/>
        <v>0.21777003484320559</v>
      </c>
      <c r="AC15" s="29">
        <f t="shared" si="8"/>
        <v>1639.459930313589</v>
      </c>
      <c r="AE15" s="29">
        <f t="shared" si="9"/>
        <v>5888.9400696864113</v>
      </c>
      <c r="AG15" s="34">
        <f t="shared" si="10"/>
        <v>0.12413793103448276</v>
      </c>
      <c r="AI15" s="29">
        <f t="shared" si="11"/>
        <v>203.51916376306622</v>
      </c>
    </row>
    <row r="16" spans="1:35" x14ac:dyDescent="0.25">
      <c r="B16" s="3" t="s">
        <v>163</v>
      </c>
      <c r="C16" s="3" t="s">
        <v>173</v>
      </c>
      <c r="E16" s="18">
        <v>3520</v>
      </c>
      <c r="G16" s="29">
        <f t="shared" si="0"/>
        <v>3520</v>
      </c>
      <c r="H16" s="18">
        <v>168</v>
      </c>
      <c r="I16" s="18">
        <v>36</v>
      </c>
      <c r="J16" s="29">
        <f t="shared" si="1"/>
        <v>3652</v>
      </c>
      <c r="L16" s="18">
        <v>9400</v>
      </c>
      <c r="M16" s="29">
        <f t="shared" si="2"/>
        <v>54.23</v>
      </c>
      <c r="O16" s="29">
        <f t="shared" si="3"/>
        <v>198047.96</v>
      </c>
      <c r="Q16" s="52">
        <v>30498</v>
      </c>
      <c r="S16" s="18">
        <v>72</v>
      </c>
      <c r="T16" s="18">
        <v>72</v>
      </c>
      <c r="U16" s="18">
        <v>72</v>
      </c>
      <c r="V16" s="18">
        <v>36</v>
      </c>
      <c r="W16" s="29">
        <f t="shared" si="4"/>
        <v>36</v>
      </c>
      <c r="X16" s="29">
        <f t="shared" si="5"/>
        <v>288</v>
      </c>
      <c r="Y16" s="59">
        <f t="shared" si="6"/>
        <v>58.536585365853661</v>
      </c>
      <c r="Z16" s="60">
        <v>168</v>
      </c>
      <c r="AA16" s="34">
        <f t="shared" si="7"/>
        <v>0.34843205574912894</v>
      </c>
      <c r="AC16" s="29">
        <f t="shared" si="8"/>
        <v>69006.257839721249</v>
      </c>
      <c r="AE16" s="29">
        <f t="shared" si="9"/>
        <v>129041.70216027874</v>
      </c>
      <c r="AG16" s="34">
        <f t="shared" si="10"/>
        <v>9.8576122672508221E-3</v>
      </c>
      <c r="AI16" s="29">
        <f t="shared" si="11"/>
        <v>680.23693379790939</v>
      </c>
    </row>
    <row r="17" spans="1:37" x14ac:dyDescent="0.25">
      <c r="B17" s="3" t="s">
        <v>163</v>
      </c>
      <c r="C17" s="3" t="s">
        <v>174</v>
      </c>
      <c r="E17" s="18">
        <v>3512</v>
      </c>
      <c r="G17" s="29">
        <f t="shared" si="0"/>
        <v>3512</v>
      </c>
      <c r="H17" s="18">
        <v>168</v>
      </c>
      <c r="I17" s="18">
        <v>168</v>
      </c>
      <c r="J17" s="29">
        <f t="shared" si="1"/>
        <v>3512</v>
      </c>
      <c r="L17" s="18">
        <v>4500</v>
      </c>
      <c r="M17" s="29">
        <f t="shared" si="2"/>
        <v>25.96</v>
      </c>
      <c r="O17" s="29">
        <f t="shared" si="3"/>
        <v>91171.520000000004</v>
      </c>
      <c r="Q17" s="52">
        <v>40618</v>
      </c>
      <c r="S17" s="18">
        <v>182</v>
      </c>
      <c r="T17" s="18">
        <v>120</v>
      </c>
      <c r="U17" s="18">
        <v>120</v>
      </c>
      <c r="V17" s="18">
        <v>120</v>
      </c>
      <c r="W17" s="29">
        <f t="shared" si="4"/>
        <v>168</v>
      </c>
      <c r="X17" s="29">
        <f t="shared" si="5"/>
        <v>710</v>
      </c>
      <c r="Y17" s="59">
        <f t="shared" si="6"/>
        <v>144.3089430894309</v>
      </c>
      <c r="Z17" s="60">
        <v>168</v>
      </c>
      <c r="AA17" s="34">
        <f t="shared" si="7"/>
        <v>0.85898180410375535</v>
      </c>
      <c r="AC17" s="29">
        <f t="shared" si="8"/>
        <v>78314.676732481617</v>
      </c>
      <c r="AE17" s="29">
        <f t="shared" si="9"/>
        <v>12856.843267518387</v>
      </c>
      <c r="AG17" s="34">
        <f t="shared" si="10"/>
        <v>4.7835990888382689E-2</v>
      </c>
      <c r="AI17" s="29">
        <f t="shared" si="11"/>
        <v>3746.2601626016262</v>
      </c>
    </row>
    <row r="18" spans="1:37" x14ac:dyDescent="0.25">
      <c r="B18" s="3" t="s">
        <v>163</v>
      </c>
      <c r="C18" s="3" t="s">
        <v>175</v>
      </c>
      <c r="E18" s="18">
        <v>0</v>
      </c>
      <c r="G18" s="29">
        <f t="shared" si="0"/>
        <v>0</v>
      </c>
      <c r="H18" s="18">
        <v>140</v>
      </c>
      <c r="I18" s="18">
        <v>32</v>
      </c>
      <c r="J18" s="29">
        <f t="shared" si="1"/>
        <v>108</v>
      </c>
      <c r="L18" s="18">
        <v>4800</v>
      </c>
      <c r="M18" s="29">
        <f t="shared" si="2"/>
        <v>27.69</v>
      </c>
      <c r="O18" s="29">
        <f t="shared" si="3"/>
        <v>2990.52</v>
      </c>
      <c r="Q18" s="52">
        <v>45536</v>
      </c>
      <c r="S18" s="18">
        <v>0</v>
      </c>
      <c r="T18" s="18">
        <v>0</v>
      </c>
      <c r="U18" s="18">
        <v>0</v>
      </c>
      <c r="V18" s="18">
        <v>0</v>
      </c>
      <c r="W18" s="29">
        <f t="shared" si="4"/>
        <v>32</v>
      </c>
      <c r="X18" s="29">
        <f t="shared" si="5"/>
        <v>32</v>
      </c>
      <c r="Y18" s="94">
        <f>(X18/140)</f>
        <v>0.22857142857142856</v>
      </c>
      <c r="Z18" s="95">
        <v>140</v>
      </c>
      <c r="AA18" s="34">
        <f t="shared" si="7"/>
        <v>1.6326530612244896E-3</v>
      </c>
      <c r="AC18" s="29">
        <f t="shared" si="8"/>
        <v>4.8824816326530609</v>
      </c>
      <c r="AE18" s="29">
        <f t="shared" si="9"/>
        <v>2985.6375183673467</v>
      </c>
      <c r="AG18" s="34">
        <f t="shared" si="10"/>
        <v>0.29629629629629628</v>
      </c>
      <c r="AI18" s="29">
        <f t="shared" si="11"/>
        <v>1.4466612244897958</v>
      </c>
    </row>
    <row r="19" spans="1:37" x14ac:dyDescent="0.25">
      <c r="B19" s="3" t="s">
        <v>163</v>
      </c>
      <c r="C19" s="3" t="s">
        <v>176</v>
      </c>
      <c r="E19" s="18">
        <v>356</v>
      </c>
      <c r="G19" s="29">
        <f t="shared" si="0"/>
        <v>356</v>
      </c>
      <c r="H19" s="18">
        <v>168</v>
      </c>
      <c r="I19" s="18">
        <v>98</v>
      </c>
      <c r="J19" s="29">
        <f t="shared" si="1"/>
        <v>426</v>
      </c>
      <c r="L19" s="18">
        <v>9800</v>
      </c>
      <c r="M19" s="29">
        <f t="shared" si="2"/>
        <v>56.54</v>
      </c>
      <c r="O19" s="29">
        <f t="shared" si="3"/>
        <v>24086.04</v>
      </c>
      <c r="Q19" s="52">
        <v>38945</v>
      </c>
      <c r="S19" s="18"/>
      <c r="T19" s="18"/>
      <c r="U19" s="18"/>
      <c r="V19" s="18"/>
      <c r="W19" s="29">
        <f t="shared" si="4"/>
        <v>98</v>
      </c>
      <c r="X19" s="29">
        <f t="shared" si="5"/>
        <v>98</v>
      </c>
      <c r="Y19" s="59">
        <f t="shared" si="6"/>
        <v>19.918699186991869</v>
      </c>
      <c r="Z19" s="60">
        <v>168</v>
      </c>
      <c r="AA19" s="34">
        <f t="shared" si="7"/>
        <v>0.11856368563685636</v>
      </c>
      <c r="AC19" s="29">
        <f t="shared" si="8"/>
        <v>2855.729674796748</v>
      </c>
      <c r="AE19" s="29">
        <f t="shared" si="9"/>
        <v>21230.310325203252</v>
      </c>
      <c r="AG19" s="34">
        <f t="shared" si="10"/>
        <v>0.2300469483568075</v>
      </c>
      <c r="AI19" s="29">
        <f t="shared" si="11"/>
        <v>656.95189701897016</v>
      </c>
    </row>
    <row r="20" spans="1:37" x14ac:dyDescent="0.25">
      <c r="B20" s="3" t="s">
        <v>164</v>
      </c>
      <c r="C20" s="3" t="s">
        <v>177</v>
      </c>
      <c r="E20" s="18">
        <v>9800</v>
      </c>
      <c r="G20" s="29">
        <f t="shared" si="0"/>
        <v>9800</v>
      </c>
      <c r="H20" s="18">
        <v>168</v>
      </c>
      <c r="I20" s="18">
        <v>58</v>
      </c>
      <c r="J20" s="29">
        <f t="shared" si="1"/>
        <v>9910</v>
      </c>
      <c r="L20" s="18">
        <v>10200</v>
      </c>
      <c r="M20" s="29">
        <f t="shared" si="2"/>
        <v>58.85</v>
      </c>
      <c r="O20" s="29">
        <f t="shared" si="3"/>
        <v>583203.5</v>
      </c>
      <c r="Q20" s="52">
        <v>45731</v>
      </c>
      <c r="S20" s="18"/>
      <c r="T20" s="18"/>
      <c r="U20" s="18"/>
      <c r="V20" s="18"/>
      <c r="W20" s="29">
        <f t="shared" si="4"/>
        <v>58</v>
      </c>
      <c r="X20" s="29">
        <f t="shared" si="5"/>
        <v>58</v>
      </c>
      <c r="Y20" s="59">
        <f t="shared" si="6"/>
        <v>11.788617886178862</v>
      </c>
      <c r="Z20" s="60">
        <v>168</v>
      </c>
      <c r="AA20" s="34">
        <f t="shared" si="7"/>
        <v>7.017034456058846E-2</v>
      </c>
      <c r="AC20" s="29">
        <f t="shared" si="8"/>
        <v>40923.590543941151</v>
      </c>
      <c r="AE20" s="29">
        <f t="shared" si="9"/>
        <v>542279.90945605887</v>
      </c>
      <c r="AG20" s="34">
        <f t="shared" si="10"/>
        <v>5.8526740665993948E-3</v>
      </c>
      <c r="AI20" s="29">
        <f t="shared" si="11"/>
        <v>239.51243708865658</v>
      </c>
    </row>
    <row r="21" spans="1:37" x14ac:dyDescent="0.25">
      <c r="B21" s="3" t="s">
        <v>164</v>
      </c>
      <c r="C21" s="3" t="s">
        <v>178</v>
      </c>
      <c r="E21" s="18">
        <v>2300</v>
      </c>
      <c r="G21" s="29">
        <f t="shared" si="0"/>
        <v>2300</v>
      </c>
      <c r="H21" s="18">
        <v>168</v>
      </c>
      <c r="I21" s="18">
        <v>36</v>
      </c>
      <c r="J21" s="29">
        <f t="shared" si="1"/>
        <v>2432</v>
      </c>
      <c r="L21" s="18">
        <v>9200</v>
      </c>
      <c r="M21" s="29">
        <f t="shared" si="2"/>
        <v>53.08</v>
      </c>
      <c r="O21" s="29">
        <f t="shared" si="3"/>
        <v>129090.56</v>
      </c>
      <c r="Q21" s="52">
        <v>43267</v>
      </c>
      <c r="S21" s="18">
        <v>186</v>
      </c>
      <c r="T21" s="18">
        <v>186</v>
      </c>
      <c r="U21" s="18">
        <v>192</v>
      </c>
      <c r="V21" s="18">
        <v>240</v>
      </c>
      <c r="W21" s="29">
        <f t="shared" si="4"/>
        <v>36</v>
      </c>
      <c r="X21" s="29">
        <f t="shared" si="5"/>
        <v>840</v>
      </c>
      <c r="Y21" s="59">
        <f t="shared" si="6"/>
        <v>170.73170731707319</v>
      </c>
      <c r="Z21" s="60">
        <v>168</v>
      </c>
      <c r="AA21" s="96">
        <v>1</v>
      </c>
      <c r="AC21" s="29">
        <f t="shared" si="8"/>
        <v>129090.56</v>
      </c>
      <c r="AE21" s="29">
        <f t="shared" si="9"/>
        <v>0</v>
      </c>
      <c r="AG21" s="34">
        <f t="shared" si="10"/>
        <v>1.4802631578947368E-2</v>
      </c>
      <c r="AI21" s="29">
        <f t="shared" si="11"/>
        <v>1910.8799999999999</v>
      </c>
    </row>
    <row r="22" spans="1:37" x14ac:dyDescent="0.25">
      <c r="B22" s="3" t="s">
        <v>164</v>
      </c>
      <c r="C22" s="3" t="s">
        <v>179</v>
      </c>
      <c r="E22" s="18">
        <v>16789</v>
      </c>
      <c r="F22" s="18">
        <v>-8</v>
      </c>
      <c r="G22" s="29">
        <f t="shared" si="0"/>
        <v>16781</v>
      </c>
      <c r="H22" s="18">
        <v>168</v>
      </c>
      <c r="I22" s="18">
        <v>120</v>
      </c>
      <c r="J22" s="29">
        <f t="shared" si="1"/>
        <v>16829</v>
      </c>
      <c r="L22" s="18">
        <v>8500</v>
      </c>
      <c r="M22" s="29">
        <f t="shared" si="2"/>
        <v>49.04</v>
      </c>
      <c r="O22" s="29">
        <f t="shared" si="3"/>
        <v>825294.16</v>
      </c>
      <c r="Q22" s="52">
        <v>31229</v>
      </c>
      <c r="S22" s="18">
        <v>36</v>
      </c>
      <c r="T22" s="18">
        <v>35</v>
      </c>
      <c r="U22" s="18">
        <v>16</v>
      </c>
      <c r="V22" s="18">
        <v>72</v>
      </c>
      <c r="W22" s="29">
        <f t="shared" si="4"/>
        <v>120</v>
      </c>
      <c r="X22" s="29">
        <f t="shared" si="5"/>
        <v>279</v>
      </c>
      <c r="Y22" s="59">
        <f t="shared" si="6"/>
        <v>56.707317073170735</v>
      </c>
      <c r="Z22" s="60">
        <v>168</v>
      </c>
      <c r="AA22" s="34">
        <f t="shared" si="7"/>
        <v>0.33754355400696867</v>
      </c>
      <c r="AC22" s="29">
        <f t="shared" si="8"/>
        <v>278572.72386759584</v>
      </c>
      <c r="AE22" s="29">
        <f t="shared" si="9"/>
        <v>546721.43613240425</v>
      </c>
      <c r="AG22" s="34">
        <f t="shared" si="10"/>
        <v>7.1305484580188958E-3</v>
      </c>
      <c r="AI22" s="29">
        <f t="shared" si="11"/>
        <v>1986.3763066202091</v>
      </c>
    </row>
    <row r="23" spans="1:37" x14ac:dyDescent="0.25">
      <c r="A23" s="2">
        <v>200</v>
      </c>
      <c r="B23" s="3" t="s">
        <v>164</v>
      </c>
      <c r="C23" s="3" t="s">
        <v>180</v>
      </c>
      <c r="E23" s="18">
        <v>0</v>
      </c>
      <c r="G23" s="29">
        <f t="shared" si="0"/>
        <v>0</v>
      </c>
      <c r="H23" s="18">
        <v>84</v>
      </c>
      <c r="I23" s="18">
        <v>8</v>
      </c>
      <c r="J23" s="29">
        <f t="shared" si="1"/>
        <v>76</v>
      </c>
      <c r="L23" s="18">
        <v>6500</v>
      </c>
      <c r="M23" s="29">
        <f t="shared" si="2"/>
        <v>37.5</v>
      </c>
      <c r="O23" s="29">
        <f t="shared" si="3"/>
        <v>2850</v>
      </c>
      <c r="Q23" s="52">
        <v>45659</v>
      </c>
      <c r="S23" s="18">
        <v>0</v>
      </c>
      <c r="T23" s="18">
        <v>0</v>
      </c>
      <c r="U23" s="18">
        <v>0</v>
      </c>
      <c r="V23" s="18">
        <v>0</v>
      </c>
      <c r="W23" s="29">
        <f t="shared" si="4"/>
        <v>8</v>
      </c>
      <c r="X23" s="29">
        <f t="shared" si="5"/>
        <v>8</v>
      </c>
      <c r="Y23" s="94">
        <f>(X23/84)</f>
        <v>9.5238095238095233E-2</v>
      </c>
      <c r="Z23" s="95">
        <v>84</v>
      </c>
      <c r="AA23" s="34">
        <f t="shared" si="7"/>
        <v>1.1337868480725624E-3</v>
      </c>
      <c r="AC23" s="29">
        <f t="shared" si="8"/>
        <v>3.231292517006803</v>
      </c>
      <c r="AE23" s="29">
        <f t="shared" si="9"/>
        <v>2846.7687074829932</v>
      </c>
      <c r="AG23" s="34">
        <f t="shared" si="10"/>
        <v>0.10526315789473684</v>
      </c>
      <c r="AI23" s="29">
        <f t="shared" si="11"/>
        <v>0.3401360544217687</v>
      </c>
    </row>
    <row r="24" spans="1:37" ht="5.0999999999999996" customHeight="1" x14ac:dyDescent="0.25">
      <c r="S24" s="18"/>
      <c r="T24" s="18"/>
      <c r="U24" s="18"/>
      <c r="V24" s="18"/>
      <c r="W24" s="18"/>
      <c r="X24" s="18"/>
      <c r="Y24" s="18"/>
    </row>
    <row r="25" spans="1:37" ht="15.75" thickBot="1" x14ac:dyDescent="0.3">
      <c r="A25" s="8"/>
      <c r="B25" s="7"/>
      <c r="C25" s="7" t="s">
        <v>16</v>
      </c>
      <c r="D25" s="7"/>
      <c r="E25" s="19">
        <f t="shared" ref="E25:J25" si="12">SUM(E7:E24)</f>
        <v>61899</v>
      </c>
      <c r="F25" s="19">
        <f t="shared" si="12"/>
        <v>-2</v>
      </c>
      <c r="G25" s="19">
        <f t="shared" si="12"/>
        <v>61897</v>
      </c>
      <c r="H25" s="19">
        <f t="shared" si="12"/>
        <v>2576</v>
      </c>
      <c r="I25" s="19">
        <f t="shared" si="12"/>
        <v>1569</v>
      </c>
      <c r="J25" s="19">
        <f t="shared" si="12"/>
        <v>62904</v>
      </c>
      <c r="K25" s="17"/>
      <c r="L25" s="17"/>
      <c r="M25" s="17"/>
      <c r="N25" s="17"/>
      <c r="O25" s="19">
        <f>SUM(O7:O24)</f>
        <v>3018920.65</v>
      </c>
      <c r="P25" s="17"/>
      <c r="Q25" s="54"/>
      <c r="R25" s="17"/>
      <c r="S25" s="19">
        <f>SUM(S7:S24)</f>
        <v>720</v>
      </c>
      <c r="T25" s="19">
        <f>SUM(T7:T24)</f>
        <v>743</v>
      </c>
      <c r="U25" s="19">
        <f>SUM(U7:U24)</f>
        <v>705</v>
      </c>
      <c r="V25" s="19">
        <f>SUM(V7:V24)</f>
        <v>809</v>
      </c>
      <c r="W25" s="19">
        <f>SUM(W7:W24)</f>
        <v>1569</v>
      </c>
      <c r="AC25" s="19">
        <f>SUM(AC7:AC24)</f>
        <v>1081608.2398552569</v>
      </c>
      <c r="AE25" s="19">
        <f>SUM(AE7:AE24)</f>
        <v>1937312.4101447433</v>
      </c>
      <c r="AI25" s="86">
        <f>SUM(AI7:AI24)</f>
        <v>26098.242375579342</v>
      </c>
    </row>
    <row r="26" spans="1:37" ht="15.75" thickTop="1" x14ac:dyDescent="0.25">
      <c r="A26" s="8"/>
      <c r="B26" s="7"/>
      <c r="C26" s="7"/>
      <c r="D26" s="7"/>
      <c r="E26" s="17"/>
      <c r="F26" s="17"/>
      <c r="G26" s="17"/>
      <c r="H26" s="9" t="s">
        <v>45</v>
      </c>
      <c r="I26" s="17"/>
      <c r="J26" s="9" t="s">
        <v>44</v>
      </c>
      <c r="K26" s="17"/>
      <c r="L26" s="17"/>
      <c r="M26" s="17"/>
      <c r="N26" s="17"/>
      <c r="O26" s="9" t="s">
        <v>46</v>
      </c>
      <c r="P26" s="17"/>
      <c r="Q26" s="54"/>
      <c r="R26" s="17"/>
      <c r="AC26" s="9" t="s">
        <v>46</v>
      </c>
      <c r="AD26" s="32" t="s">
        <v>34</v>
      </c>
      <c r="AE26" s="9" t="s">
        <v>46</v>
      </c>
    </row>
    <row r="27" spans="1:37" x14ac:dyDescent="0.25">
      <c r="A27" s="8"/>
      <c r="B27" s="7"/>
      <c r="C27" s="7"/>
      <c r="D27" s="7"/>
      <c r="E27" s="17"/>
      <c r="F27" s="17"/>
      <c r="G27" s="17"/>
      <c r="H27" s="9"/>
      <c r="I27" s="17"/>
      <c r="J27" s="9"/>
      <c r="K27" s="17"/>
      <c r="L27" s="17"/>
      <c r="M27" s="17"/>
      <c r="N27" s="17"/>
      <c r="O27" s="9"/>
      <c r="P27" s="17"/>
      <c r="Q27" s="54"/>
      <c r="R27" s="17"/>
      <c r="AC27" s="9"/>
      <c r="AD27" s="32"/>
      <c r="AE27" s="9"/>
    </row>
    <row r="28" spans="1:37" ht="15.75" thickBot="1" x14ac:dyDescent="0.3">
      <c r="A28" s="8" t="s">
        <v>17</v>
      </c>
      <c r="B28" s="7"/>
      <c r="C28" s="7"/>
      <c r="D28" s="7"/>
      <c r="E28" s="20"/>
      <c r="F28" s="20"/>
      <c r="G28" s="20"/>
      <c r="H28" s="20"/>
      <c r="I28" s="20"/>
      <c r="J28" s="41">
        <f>COUNTIF(J8:J23,"&gt;0")</f>
        <v>16</v>
      </c>
      <c r="K28" s="17"/>
      <c r="L28" s="17"/>
      <c r="M28" s="17"/>
      <c r="N28" s="17"/>
      <c r="O28" s="9"/>
      <c r="P28" s="17"/>
      <c r="Q28" s="54"/>
      <c r="R28" s="17"/>
      <c r="AB28" s="75" t="s">
        <v>144</v>
      </c>
      <c r="AC28" s="76">
        <f>AC25/O25</f>
        <v>0.35827647204150825</v>
      </c>
      <c r="AD28" s="32"/>
      <c r="AE28" s="97">
        <f>1-AC28</f>
        <v>0.64172352795849175</v>
      </c>
      <c r="AF28" s="79"/>
      <c r="AH28" s="79"/>
      <c r="AI28" s="34">
        <f>AI25/AC25</f>
        <v>2.4129108316585924E-2</v>
      </c>
    </row>
    <row r="29" spans="1:37" ht="16.5" thickTop="1" thickBot="1" x14ac:dyDescent="0.3">
      <c r="J29" s="9" t="s">
        <v>18</v>
      </c>
    </row>
    <row r="30" spans="1:37" ht="16.5" thickTop="1" x14ac:dyDescent="0.25">
      <c r="B30" s="159" t="s">
        <v>211</v>
      </c>
      <c r="C30" s="160"/>
      <c r="D30" s="160"/>
      <c r="E30" s="160"/>
      <c r="F30" s="160"/>
      <c r="G30" s="136"/>
      <c r="H30" s="136"/>
      <c r="I30" s="136"/>
      <c r="J30" s="136"/>
      <c r="K30" s="136"/>
      <c r="L30" s="161"/>
      <c r="M30" s="17"/>
      <c r="N30" s="17"/>
      <c r="P30" s="17"/>
      <c r="Q30" s="54"/>
      <c r="R30" s="17"/>
      <c r="W30" s="99"/>
      <c r="X30" s="100"/>
      <c r="Y30" s="164" t="s">
        <v>181</v>
      </c>
      <c r="Z30" s="101"/>
      <c r="AA30" s="101"/>
      <c r="AB30" s="101"/>
      <c r="AC30" s="101"/>
      <c r="AD30" s="102"/>
      <c r="AE30" s="103"/>
      <c r="AF30" s="101"/>
      <c r="AG30" s="104"/>
      <c r="AH30" s="101"/>
      <c r="AI30" s="105"/>
    </row>
    <row r="31" spans="1:37" x14ac:dyDescent="0.25">
      <c r="B31" s="162"/>
      <c r="C31" s="62" t="s">
        <v>227</v>
      </c>
      <c r="D31" s="62"/>
      <c r="E31" s="62"/>
      <c r="F31" s="62"/>
      <c r="G31" s="23"/>
      <c r="H31" s="23"/>
      <c r="I31" s="23"/>
      <c r="J31" s="23"/>
      <c r="K31" s="23"/>
      <c r="L31" s="163"/>
      <c r="W31" s="106"/>
      <c r="X31" s="107"/>
      <c r="Y31" s="107" t="s">
        <v>194</v>
      </c>
      <c r="Z31" s="98">
        <v>15000000</v>
      </c>
      <c r="AA31" s="23" t="s">
        <v>221</v>
      </c>
      <c r="AB31" s="98"/>
      <c r="AC31" s="98"/>
      <c r="AD31" s="108"/>
      <c r="AE31" s="98"/>
      <c r="AF31" s="98"/>
      <c r="AG31" s="98"/>
      <c r="AH31" s="98"/>
      <c r="AI31" s="109"/>
      <c r="AJ31" s="18"/>
      <c r="AK31" s="18"/>
    </row>
    <row r="32" spans="1:37" x14ac:dyDescent="0.25">
      <c r="B32" s="162"/>
      <c r="C32" s="62" t="s">
        <v>228</v>
      </c>
      <c r="D32" s="62"/>
      <c r="E32" s="62"/>
      <c r="F32" s="62"/>
      <c r="G32" s="23"/>
      <c r="H32" s="23"/>
      <c r="I32" s="23"/>
      <c r="J32" s="23"/>
      <c r="K32" s="23"/>
      <c r="L32" s="163"/>
      <c r="W32" s="106"/>
      <c r="X32" s="110"/>
      <c r="Y32" s="107" t="s">
        <v>195</v>
      </c>
      <c r="Z32" s="98">
        <v>13000000</v>
      </c>
      <c r="AA32" s="23" t="s">
        <v>222</v>
      </c>
      <c r="AI32" s="111"/>
      <c r="AJ32" s="18"/>
      <c r="AK32" s="18"/>
    </row>
    <row r="33" spans="1:37" s="18" customFormat="1" x14ac:dyDescent="0.25">
      <c r="A33" s="2"/>
      <c r="B33" s="162"/>
      <c r="C33" s="78" t="s">
        <v>229</v>
      </c>
      <c r="D33" s="62"/>
      <c r="E33" s="62"/>
      <c r="F33" s="62"/>
      <c r="G33" s="23"/>
      <c r="H33" s="23"/>
      <c r="I33" s="23"/>
      <c r="J33" s="23"/>
      <c r="K33" s="23"/>
      <c r="L33" s="163"/>
      <c r="Q33" s="52"/>
      <c r="S33" s="17"/>
      <c r="T33" s="17"/>
      <c r="U33" s="17"/>
      <c r="V33" s="17"/>
      <c r="W33" s="106"/>
      <c r="X33" s="110"/>
      <c r="Y33" s="107" t="s">
        <v>189</v>
      </c>
      <c r="Z33" s="98"/>
      <c r="AI33" s="111"/>
    </row>
    <row r="34" spans="1:37" s="18" customFormat="1" ht="65.25" customHeight="1" thickBot="1" x14ac:dyDescent="0.3">
      <c r="A34" s="2"/>
      <c r="B34" s="143"/>
      <c r="C34" s="166" t="s">
        <v>232</v>
      </c>
      <c r="D34" s="165"/>
      <c r="E34" s="121"/>
      <c r="F34" s="121"/>
      <c r="G34" s="121"/>
      <c r="H34" s="121"/>
      <c r="I34" s="121"/>
      <c r="J34" s="121"/>
      <c r="K34" s="121"/>
      <c r="L34" s="123"/>
      <c r="Q34" s="52"/>
      <c r="S34" s="17"/>
      <c r="T34" s="17"/>
      <c r="U34" s="17"/>
      <c r="V34" s="17"/>
      <c r="W34" s="106"/>
      <c r="X34" s="110"/>
      <c r="Y34" s="131" t="s">
        <v>190</v>
      </c>
      <c r="Z34" s="130">
        <v>0.28999999999999998</v>
      </c>
      <c r="AA34" s="190" t="s">
        <v>233</v>
      </c>
      <c r="AB34" s="191"/>
      <c r="AC34" s="191"/>
      <c r="AD34" s="191"/>
      <c r="AE34" s="191"/>
      <c r="AF34" s="191"/>
      <c r="AG34" s="191"/>
      <c r="AH34" s="191"/>
      <c r="AI34" s="192"/>
    </row>
    <row r="35" spans="1:37" s="18" customFormat="1" ht="35.25" customHeight="1" thickTop="1" thickBot="1" x14ac:dyDescent="0.3">
      <c r="A35" s="2"/>
      <c r="V35" s="17"/>
      <c r="W35" s="106"/>
      <c r="X35" s="110"/>
      <c r="Y35" s="133" t="s">
        <v>191</v>
      </c>
      <c r="Z35" s="134">
        <f>64.25%-11.69%-24.01%</f>
        <v>0.28549999999999998</v>
      </c>
      <c r="AA35" s="193" t="s">
        <v>212</v>
      </c>
      <c r="AB35" s="194"/>
      <c r="AC35" s="194"/>
      <c r="AD35" s="194"/>
      <c r="AE35" s="194"/>
      <c r="AF35" s="194"/>
      <c r="AG35" s="194"/>
      <c r="AH35" s="194"/>
      <c r="AI35" s="195"/>
    </row>
    <row r="36" spans="1:37" s="18" customFormat="1" ht="15.75" thickTop="1" x14ac:dyDescent="0.25">
      <c r="A36" s="2"/>
      <c r="B36" s="145" t="s">
        <v>213</v>
      </c>
      <c r="C36" s="135"/>
      <c r="D36" s="135"/>
      <c r="E36" s="136"/>
      <c r="F36" s="136"/>
      <c r="G36" s="136"/>
      <c r="H36" s="136"/>
      <c r="I36" s="136"/>
      <c r="J36" s="136"/>
      <c r="K36" s="136"/>
      <c r="L36" s="132"/>
      <c r="M36" s="132"/>
      <c r="N36" s="132"/>
      <c r="O36" s="132"/>
      <c r="P36" s="132"/>
      <c r="Q36" s="137"/>
      <c r="R36" s="132"/>
      <c r="S36" s="138"/>
      <c r="T36" s="138"/>
      <c r="U36" s="139"/>
      <c r="V36" s="17"/>
      <c r="W36" s="106"/>
      <c r="X36" s="110"/>
      <c r="Y36" s="107"/>
      <c r="Z36" s="98"/>
      <c r="AI36" s="111"/>
    </row>
    <row r="37" spans="1:37" s="18" customFormat="1" x14ac:dyDescent="0.25">
      <c r="A37" s="2"/>
      <c r="B37" s="140"/>
      <c r="C37" s="11" t="s">
        <v>214</v>
      </c>
      <c r="D37" s="11"/>
      <c r="E37" s="23"/>
      <c r="F37" s="23"/>
      <c r="G37" s="23"/>
      <c r="H37" s="23"/>
      <c r="I37" s="23"/>
      <c r="J37" s="23"/>
      <c r="K37" s="23"/>
      <c r="Q37" s="52"/>
      <c r="S37" s="17"/>
      <c r="T37" s="17"/>
      <c r="U37" s="141"/>
      <c r="V37" s="17"/>
      <c r="W37" s="106"/>
      <c r="X37" s="110"/>
      <c r="Y37" s="110"/>
      <c r="Z37" s="108"/>
      <c r="AA37" s="110" t="s">
        <v>187</v>
      </c>
      <c r="AB37" s="98"/>
      <c r="AC37" s="98"/>
      <c r="AD37" s="98"/>
      <c r="AE37" s="98"/>
      <c r="AF37" s="98"/>
      <c r="AG37" s="98"/>
      <c r="AH37" s="98"/>
      <c r="AI37" s="109"/>
    </row>
    <row r="38" spans="1:37" s="18" customFormat="1" x14ac:dyDescent="0.25">
      <c r="A38" s="2"/>
      <c r="B38" s="142"/>
      <c r="C38" s="146" t="s">
        <v>220</v>
      </c>
      <c r="D38" s="146"/>
      <c r="E38" s="147"/>
      <c r="F38" s="147"/>
      <c r="G38" s="147"/>
      <c r="H38" s="147"/>
      <c r="I38" s="147"/>
      <c r="J38" s="147"/>
      <c r="K38" s="147"/>
      <c r="L38" s="147"/>
      <c r="M38" s="147"/>
      <c r="N38" s="147"/>
      <c r="O38" s="147"/>
      <c r="P38" s="147"/>
      <c r="Q38" s="148"/>
      <c r="R38" s="147"/>
      <c r="S38" s="149"/>
      <c r="T38" s="149"/>
      <c r="U38" s="141"/>
      <c r="V38" s="17"/>
      <c r="W38" s="106"/>
      <c r="X38" s="110"/>
      <c r="Y38" s="110"/>
      <c r="Z38" s="98"/>
      <c r="AA38" s="98"/>
      <c r="AB38" s="98"/>
      <c r="AC38" s="112" t="s">
        <v>185</v>
      </c>
      <c r="AD38" s="98"/>
      <c r="AE38" s="98"/>
      <c r="AF38" s="98"/>
      <c r="AG38" s="98"/>
      <c r="AH38" s="98"/>
      <c r="AI38" s="113" t="s">
        <v>186</v>
      </c>
    </row>
    <row r="39" spans="1:37" s="18" customFormat="1" x14ac:dyDescent="0.25">
      <c r="A39" s="2"/>
      <c r="B39" s="142"/>
      <c r="C39" s="146" t="s">
        <v>231</v>
      </c>
      <c r="D39" s="146"/>
      <c r="E39" s="147"/>
      <c r="F39" s="147"/>
      <c r="G39" s="147"/>
      <c r="H39" s="147"/>
      <c r="I39" s="147"/>
      <c r="J39" s="147"/>
      <c r="K39" s="147"/>
      <c r="L39" s="147"/>
      <c r="M39" s="147"/>
      <c r="N39" s="147"/>
      <c r="O39" s="147"/>
      <c r="P39" s="147"/>
      <c r="Q39" s="148"/>
      <c r="R39" s="147"/>
      <c r="S39" s="149"/>
      <c r="T39" s="149"/>
      <c r="U39" s="141"/>
      <c r="V39" s="17"/>
      <c r="W39" s="106"/>
      <c r="X39" s="110"/>
      <c r="Y39" s="110"/>
      <c r="Z39" s="108" t="s">
        <v>182</v>
      </c>
      <c r="AA39" s="98" t="s">
        <v>183</v>
      </c>
      <c r="AB39" s="98"/>
      <c r="AC39" s="98">
        <f>Z31*AC28</f>
        <v>5374147.0806226237</v>
      </c>
      <c r="AD39" s="98"/>
      <c r="AE39" s="98" t="s">
        <v>188</v>
      </c>
      <c r="AF39" s="98"/>
      <c r="AG39" s="98"/>
      <c r="AH39" s="98"/>
      <c r="AI39" s="109">
        <f>AC39*AI28</f>
        <v>129673.37701760732</v>
      </c>
      <c r="AJ39" s="98"/>
    </row>
    <row r="40" spans="1:37" x14ac:dyDescent="0.25">
      <c r="B40" s="142"/>
      <c r="C40" s="146" t="s">
        <v>215</v>
      </c>
      <c r="D40" s="146"/>
      <c r="E40" s="147"/>
      <c r="F40" s="147"/>
      <c r="G40" s="147"/>
      <c r="H40" s="147"/>
      <c r="I40" s="147"/>
      <c r="J40" s="147"/>
      <c r="K40" s="147"/>
      <c r="L40" s="147"/>
      <c r="M40" s="147"/>
      <c r="N40" s="147"/>
      <c r="O40" s="147"/>
      <c r="P40" s="147"/>
      <c r="Q40" s="148"/>
      <c r="R40" s="147"/>
      <c r="S40" s="149"/>
      <c r="T40" s="149"/>
      <c r="U40" s="141"/>
      <c r="W40" s="106"/>
      <c r="X40" s="110"/>
      <c r="Y40" s="110"/>
      <c r="Z40" s="98"/>
      <c r="AA40" s="98" t="s">
        <v>184</v>
      </c>
      <c r="AB40" s="98"/>
      <c r="AC40" s="98">
        <f>Z32*AC28</f>
        <v>4657594.1365396073</v>
      </c>
      <c r="AD40" s="98"/>
      <c r="AE40" s="98" t="s">
        <v>188</v>
      </c>
      <c r="AF40" s="98"/>
      <c r="AG40" s="98"/>
      <c r="AH40" s="98"/>
      <c r="AI40" s="109"/>
      <c r="AJ40" s="18"/>
      <c r="AK40" s="18"/>
    </row>
    <row r="41" spans="1:37" x14ac:dyDescent="0.25">
      <c r="B41" s="142"/>
      <c r="C41" s="146" t="s">
        <v>217</v>
      </c>
      <c r="D41" s="146"/>
      <c r="E41" s="147"/>
      <c r="F41" s="147"/>
      <c r="G41" s="147"/>
      <c r="H41" s="147"/>
      <c r="I41" s="147"/>
      <c r="J41" s="147"/>
      <c r="K41" s="147"/>
      <c r="L41" s="147"/>
      <c r="M41" s="147"/>
      <c r="N41" s="147"/>
      <c r="O41" s="147"/>
      <c r="P41" s="147"/>
      <c r="Q41" s="148"/>
      <c r="R41" s="147"/>
      <c r="S41" s="149"/>
      <c r="T41" s="149"/>
      <c r="U41" s="141"/>
      <c r="W41" s="106"/>
      <c r="X41" s="110"/>
      <c r="Y41" s="110"/>
      <c r="Z41" s="98"/>
      <c r="AA41" s="98"/>
      <c r="AB41" s="98"/>
      <c r="AC41" s="98"/>
      <c r="AD41" s="98"/>
      <c r="AF41" s="98"/>
      <c r="AG41" s="98"/>
      <c r="AH41" s="98"/>
      <c r="AI41" s="109"/>
      <c r="AJ41" s="18"/>
      <c r="AK41" s="18"/>
    </row>
    <row r="42" spans="1:37" x14ac:dyDescent="0.25">
      <c r="B42" s="142"/>
      <c r="C42" s="146" t="s">
        <v>216</v>
      </c>
      <c r="D42" s="146"/>
      <c r="E42" s="147"/>
      <c r="F42" s="147"/>
      <c r="G42" s="147"/>
      <c r="H42" s="147"/>
      <c r="I42" s="147"/>
      <c r="J42" s="147"/>
      <c r="K42" s="147"/>
      <c r="L42" s="147"/>
      <c r="M42" s="147"/>
      <c r="N42" s="147"/>
      <c r="O42" s="147"/>
      <c r="P42" s="147"/>
      <c r="Q42" s="148"/>
      <c r="R42" s="147"/>
      <c r="S42" s="149"/>
      <c r="T42" s="149"/>
      <c r="U42" s="141"/>
      <c r="W42" s="106"/>
      <c r="X42" s="110"/>
      <c r="Y42" s="110"/>
      <c r="Z42" s="98"/>
      <c r="AA42" s="98"/>
      <c r="AB42" s="98"/>
      <c r="AC42" s="98"/>
      <c r="AD42" s="98"/>
      <c r="AF42" s="98"/>
      <c r="AG42" s="98"/>
      <c r="AH42" s="98"/>
      <c r="AI42" s="109"/>
      <c r="AJ42" s="18"/>
      <c r="AK42" s="18"/>
    </row>
    <row r="43" spans="1:37" ht="27" customHeight="1" x14ac:dyDescent="0.25">
      <c r="B43" s="142"/>
      <c r="C43" s="146" t="s">
        <v>218</v>
      </c>
      <c r="D43" s="146"/>
      <c r="E43" s="147"/>
      <c r="F43" s="147"/>
      <c r="G43" s="147"/>
      <c r="H43" s="147"/>
      <c r="I43" s="147"/>
      <c r="J43" s="147"/>
      <c r="K43" s="147"/>
      <c r="L43" s="147"/>
      <c r="M43" s="147"/>
      <c r="N43" s="147"/>
      <c r="O43" s="147"/>
      <c r="P43" s="147"/>
      <c r="Q43" s="148"/>
      <c r="R43" s="147"/>
      <c r="S43" s="149"/>
      <c r="T43" s="149"/>
      <c r="U43" s="141"/>
      <c r="W43" s="106"/>
      <c r="X43" s="110"/>
      <c r="Y43" s="110"/>
      <c r="Z43" s="114"/>
      <c r="AA43" s="183" t="s">
        <v>192</v>
      </c>
      <c r="AB43" s="184"/>
      <c r="AC43" s="184"/>
      <c r="AD43" s="184"/>
      <c r="AE43" s="184"/>
      <c r="AF43" s="184"/>
      <c r="AG43" s="184"/>
      <c r="AH43" s="184"/>
      <c r="AI43" s="185"/>
    </row>
    <row r="44" spans="1:37" ht="27" customHeight="1" x14ac:dyDescent="0.25">
      <c r="B44" s="142"/>
      <c r="C44" s="146" t="s">
        <v>219</v>
      </c>
      <c r="D44" s="146"/>
      <c r="E44" s="147"/>
      <c r="F44" s="147"/>
      <c r="G44" s="147"/>
      <c r="H44" s="147"/>
      <c r="I44" s="147"/>
      <c r="J44" s="147"/>
      <c r="K44" s="147"/>
      <c r="L44" s="147"/>
      <c r="M44" s="147"/>
      <c r="N44" s="147"/>
      <c r="O44" s="147"/>
      <c r="P44" s="147"/>
      <c r="Q44" s="148"/>
      <c r="R44" s="147"/>
      <c r="S44" s="149"/>
      <c r="T44" s="149"/>
      <c r="U44" s="141"/>
      <c r="W44" s="106"/>
      <c r="X44" s="110"/>
      <c r="Y44" s="110"/>
      <c r="Z44" s="114"/>
      <c r="AA44" s="115"/>
      <c r="AB44" s="116"/>
      <c r="AC44" s="112" t="s">
        <v>185</v>
      </c>
      <c r="AD44" s="98"/>
      <c r="AE44" s="98"/>
      <c r="AF44" s="98"/>
      <c r="AG44" s="98"/>
      <c r="AH44" s="98"/>
      <c r="AI44" s="113" t="s">
        <v>186</v>
      </c>
    </row>
    <row r="45" spans="1:37" x14ac:dyDescent="0.25">
      <c r="B45" s="142"/>
      <c r="C45" s="146"/>
      <c r="D45" s="146"/>
      <c r="E45" s="147"/>
      <c r="F45" s="147"/>
      <c r="G45" s="147"/>
      <c r="H45" s="147"/>
      <c r="I45" s="147"/>
      <c r="J45" s="147"/>
      <c r="K45" s="147"/>
      <c r="L45" s="147"/>
      <c r="M45" s="147"/>
      <c r="N45" s="147"/>
      <c r="O45" s="147"/>
      <c r="P45" s="147"/>
      <c r="Q45" s="148"/>
      <c r="R45" s="147"/>
      <c r="S45" s="149"/>
      <c r="T45" s="149"/>
      <c r="U45" s="141"/>
      <c r="W45" s="106"/>
      <c r="X45" s="110"/>
      <c r="Y45" s="110"/>
      <c r="Z45" s="108" t="s">
        <v>182</v>
      </c>
      <c r="AA45" s="98" t="s">
        <v>183</v>
      </c>
      <c r="AB45" s="98"/>
      <c r="AC45" s="98">
        <f>AC28*Z31*(1+Z34)</f>
        <v>6932649.7340031844</v>
      </c>
      <c r="AD45" s="98"/>
      <c r="AE45" s="98" t="s">
        <v>193</v>
      </c>
      <c r="AF45" s="98"/>
      <c r="AG45" s="98"/>
      <c r="AH45" s="98"/>
      <c r="AI45" s="109">
        <f>AI28*AC45</f>
        <v>167278.65635271344</v>
      </c>
    </row>
    <row r="46" spans="1:37" x14ac:dyDescent="0.25">
      <c r="B46" s="142"/>
      <c r="C46" s="146"/>
      <c r="D46" s="146"/>
      <c r="E46" s="147"/>
      <c r="F46" s="147"/>
      <c r="G46" s="147"/>
      <c r="H46" s="147"/>
      <c r="I46" s="147"/>
      <c r="J46" s="147"/>
      <c r="K46" s="147"/>
      <c r="L46" s="147"/>
      <c r="M46" s="147"/>
      <c r="N46" s="147"/>
      <c r="O46" s="147"/>
      <c r="P46" s="147"/>
      <c r="Q46" s="148"/>
      <c r="R46" s="147"/>
      <c r="S46" s="149"/>
      <c r="T46" s="149"/>
      <c r="U46" s="141"/>
      <c r="W46" s="106"/>
      <c r="X46" s="110"/>
      <c r="Y46" s="110"/>
      <c r="Z46" s="98"/>
      <c r="AA46" s="98" t="s">
        <v>184</v>
      </c>
      <c r="AB46" s="98"/>
      <c r="AC46" s="98">
        <f>AC28*Z32*(1+Z35)</f>
        <v>5987337.2625216646</v>
      </c>
      <c r="AD46" s="98"/>
      <c r="AE46" s="98" t="s">
        <v>193</v>
      </c>
      <c r="AF46" s="98"/>
      <c r="AG46" s="98"/>
      <c r="AH46" s="98"/>
      <c r="AI46" s="109"/>
    </row>
    <row r="47" spans="1:37" x14ac:dyDescent="0.25">
      <c r="B47" s="142"/>
      <c r="C47" s="146"/>
      <c r="D47" s="146"/>
      <c r="E47" s="147"/>
      <c r="F47" s="147"/>
      <c r="G47" s="147"/>
      <c r="H47" s="147"/>
      <c r="I47" s="147"/>
      <c r="J47" s="147"/>
      <c r="K47" s="147"/>
      <c r="L47" s="147"/>
      <c r="M47" s="147"/>
      <c r="N47" s="147"/>
      <c r="O47" s="147"/>
      <c r="P47" s="147"/>
      <c r="Q47" s="148"/>
      <c r="R47" s="147"/>
      <c r="S47" s="149"/>
      <c r="T47" s="149"/>
      <c r="U47" s="141"/>
      <c r="W47" s="117"/>
      <c r="AI47" s="111"/>
    </row>
    <row r="48" spans="1:37" ht="15.75" thickBot="1" x14ac:dyDescent="0.3">
      <c r="B48" s="143"/>
      <c r="C48" s="150"/>
      <c r="D48" s="150"/>
      <c r="E48" s="151"/>
      <c r="F48" s="151"/>
      <c r="G48" s="151"/>
      <c r="H48" s="151"/>
      <c r="I48" s="151"/>
      <c r="J48" s="151"/>
      <c r="K48" s="151"/>
      <c r="L48" s="151"/>
      <c r="M48" s="151"/>
      <c r="N48" s="151"/>
      <c r="O48" s="151"/>
      <c r="P48" s="151"/>
      <c r="Q48" s="152"/>
      <c r="R48" s="151"/>
      <c r="S48" s="153"/>
      <c r="T48" s="153"/>
      <c r="U48" s="144"/>
      <c r="W48" s="118"/>
      <c r="X48" s="119"/>
      <c r="Y48" s="119"/>
      <c r="Z48" s="120"/>
      <c r="AA48" s="120"/>
      <c r="AB48" s="120"/>
      <c r="AC48" s="120"/>
      <c r="AD48" s="120"/>
      <c r="AE48" s="121"/>
      <c r="AF48" s="120"/>
      <c r="AG48" s="122"/>
      <c r="AH48" s="120"/>
      <c r="AI48" s="123"/>
    </row>
    <row r="49" spans="2:21" ht="15.75" thickTop="1" x14ac:dyDescent="0.25">
      <c r="B49" s="154"/>
      <c r="C49" s="155"/>
      <c r="D49" s="155"/>
      <c r="E49" s="156"/>
      <c r="F49" s="156"/>
      <c r="G49" s="156"/>
      <c r="H49" s="156"/>
      <c r="I49" s="156"/>
      <c r="J49" s="156"/>
      <c r="K49" s="156"/>
      <c r="L49" s="156"/>
      <c r="M49" s="156"/>
      <c r="N49" s="156"/>
      <c r="O49" s="156"/>
      <c r="P49" s="156"/>
      <c r="Q49" s="157"/>
      <c r="R49" s="156"/>
      <c r="S49" s="158"/>
      <c r="T49" s="158"/>
      <c r="U49" s="138"/>
    </row>
    <row r="53" spans="2:21" x14ac:dyDescent="0.25">
      <c r="C53" s="146"/>
      <c r="D53" s="146"/>
      <c r="E53" s="147"/>
      <c r="F53" s="147"/>
      <c r="G53" s="147"/>
      <c r="H53" s="147"/>
      <c r="I53" s="147"/>
      <c r="J53" s="147"/>
      <c r="K53" s="147"/>
      <c r="L53" s="147"/>
      <c r="M53" s="147"/>
      <c r="N53" s="147"/>
      <c r="O53" s="147"/>
      <c r="P53" s="147"/>
      <c r="Q53" s="148"/>
      <c r="R53" s="147"/>
      <c r="S53" s="149"/>
      <c r="T53" s="149"/>
    </row>
    <row r="54" spans="2:21" x14ac:dyDescent="0.25">
      <c r="C54" s="146"/>
      <c r="D54" s="146"/>
      <c r="E54" s="147"/>
      <c r="F54" s="147"/>
      <c r="G54" s="147"/>
      <c r="H54" s="147"/>
      <c r="I54" s="147"/>
      <c r="J54" s="147"/>
      <c r="K54" s="147"/>
      <c r="L54" s="147"/>
      <c r="M54" s="147"/>
      <c r="N54" s="147"/>
      <c r="O54" s="147"/>
      <c r="P54" s="147"/>
      <c r="Q54" s="148"/>
      <c r="R54" s="147"/>
      <c r="S54" s="149"/>
      <c r="T54" s="149"/>
    </row>
    <row r="55" spans="2:21" x14ac:dyDescent="0.25">
      <c r="C55" s="146"/>
      <c r="D55" s="146"/>
      <c r="E55" s="147"/>
      <c r="F55" s="147"/>
      <c r="G55" s="147"/>
      <c r="H55" s="147"/>
      <c r="I55" s="147"/>
      <c r="J55" s="147"/>
      <c r="K55" s="147"/>
      <c r="L55" s="147"/>
      <c r="M55" s="147"/>
      <c r="N55" s="147"/>
      <c r="O55" s="147"/>
      <c r="P55" s="147"/>
      <c r="Q55" s="148"/>
      <c r="R55" s="147"/>
      <c r="S55" s="149"/>
      <c r="T55" s="149"/>
    </row>
    <row r="56" spans="2:21" x14ac:dyDescent="0.25">
      <c r="C56" s="146"/>
      <c r="D56" s="146"/>
      <c r="E56" s="147"/>
      <c r="F56" s="147"/>
      <c r="G56" s="147"/>
      <c r="H56" s="147"/>
      <c r="I56" s="147"/>
      <c r="J56" s="147"/>
      <c r="K56" s="147"/>
      <c r="L56" s="147"/>
      <c r="M56" s="147"/>
      <c r="N56" s="147"/>
      <c r="O56" s="147"/>
      <c r="P56" s="147"/>
      <c r="Q56" s="148"/>
      <c r="R56" s="147"/>
      <c r="S56" s="149"/>
      <c r="T56" s="149"/>
    </row>
    <row r="57" spans="2:21" x14ac:dyDescent="0.25">
      <c r="C57" s="146"/>
      <c r="D57" s="146"/>
      <c r="E57" s="147"/>
      <c r="F57" s="147"/>
      <c r="G57" s="147"/>
      <c r="H57" s="147"/>
      <c r="I57" s="147"/>
      <c r="J57" s="147"/>
      <c r="K57" s="147"/>
      <c r="L57" s="147"/>
      <c r="M57" s="147"/>
      <c r="N57" s="147"/>
      <c r="O57" s="147"/>
      <c r="P57" s="147"/>
      <c r="Q57" s="148"/>
      <c r="R57" s="147"/>
      <c r="S57" s="149"/>
      <c r="T57" s="149"/>
    </row>
    <row r="58" spans="2:21" x14ac:dyDescent="0.25">
      <c r="C58" s="146"/>
      <c r="D58" s="146"/>
      <c r="E58" s="147"/>
      <c r="F58" s="147"/>
      <c r="G58" s="147"/>
      <c r="H58" s="147"/>
      <c r="I58" s="147"/>
      <c r="J58" s="147"/>
      <c r="K58" s="147"/>
      <c r="L58" s="147"/>
      <c r="M58" s="147"/>
      <c r="N58" s="147"/>
      <c r="O58" s="147"/>
      <c r="P58" s="147"/>
      <c r="Q58" s="148"/>
      <c r="R58" s="147"/>
      <c r="S58" s="149"/>
      <c r="T58" s="149"/>
    </row>
    <row r="59" spans="2:21" x14ac:dyDescent="0.25">
      <c r="C59" s="146"/>
      <c r="D59" s="146"/>
      <c r="E59" s="147"/>
      <c r="F59" s="147"/>
      <c r="G59" s="147"/>
      <c r="H59" s="147"/>
      <c r="I59" s="147"/>
      <c r="J59" s="147"/>
      <c r="K59" s="147"/>
      <c r="L59" s="147"/>
      <c r="M59" s="147"/>
      <c r="N59" s="147"/>
      <c r="O59" s="147"/>
      <c r="P59" s="147"/>
      <c r="Q59" s="148"/>
      <c r="R59" s="147"/>
      <c r="S59" s="149"/>
      <c r="T59" s="149"/>
    </row>
    <row r="60" spans="2:21" x14ac:dyDescent="0.25">
      <c r="C60" s="146"/>
      <c r="D60" s="146"/>
      <c r="E60" s="147"/>
      <c r="F60" s="147"/>
      <c r="G60" s="147"/>
      <c r="H60" s="147"/>
      <c r="I60" s="147"/>
      <c r="J60" s="147"/>
      <c r="K60" s="147"/>
      <c r="L60" s="147"/>
      <c r="M60" s="147"/>
      <c r="N60" s="147"/>
      <c r="O60" s="147"/>
      <c r="P60" s="147"/>
      <c r="Q60" s="148"/>
      <c r="R60" s="147"/>
      <c r="S60" s="149"/>
      <c r="T60" s="149"/>
    </row>
    <row r="61" spans="2:21" x14ac:dyDescent="0.25">
      <c r="C61" s="146"/>
      <c r="D61" s="146"/>
      <c r="E61" s="147"/>
      <c r="F61" s="147"/>
      <c r="G61" s="147"/>
      <c r="H61" s="147"/>
      <c r="I61" s="147"/>
      <c r="J61" s="147"/>
      <c r="K61" s="147"/>
      <c r="L61" s="147"/>
      <c r="M61" s="147"/>
      <c r="N61" s="147"/>
      <c r="O61" s="147"/>
      <c r="P61" s="147"/>
      <c r="Q61" s="148"/>
      <c r="R61" s="147"/>
      <c r="S61" s="149"/>
      <c r="T61" s="149"/>
    </row>
    <row r="62" spans="2:21" x14ac:dyDescent="0.25">
      <c r="C62" s="146"/>
      <c r="D62" s="146"/>
      <c r="E62" s="147"/>
      <c r="F62" s="147"/>
      <c r="G62" s="147"/>
      <c r="H62" s="147"/>
      <c r="I62" s="147"/>
      <c r="J62" s="147"/>
      <c r="K62" s="147"/>
      <c r="L62" s="147"/>
      <c r="M62" s="147"/>
      <c r="N62" s="147"/>
      <c r="O62" s="147"/>
      <c r="P62" s="147"/>
      <c r="Q62" s="148"/>
      <c r="R62" s="147"/>
      <c r="S62" s="149"/>
      <c r="T62" s="149"/>
    </row>
    <row r="63" spans="2:21" x14ac:dyDescent="0.25">
      <c r="C63" s="146"/>
      <c r="D63" s="146"/>
      <c r="E63" s="147"/>
      <c r="F63" s="147"/>
      <c r="G63" s="147"/>
      <c r="H63" s="147"/>
      <c r="I63" s="147"/>
      <c r="J63" s="147"/>
      <c r="K63" s="147"/>
      <c r="L63" s="147"/>
      <c r="M63" s="147"/>
      <c r="N63" s="147"/>
      <c r="O63" s="147"/>
      <c r="P63" s="147"/>
      <c r="Q63" s="148"/>
      <c r="R63" s="147"/>
      <c r="S63" s="149"/>
      <c r="T63" s="149"/>
    </row>
    <row r="64" spans="2:21" x14ac:dyDescent="0.25">
      <c r="C64" s="146"/>
      <c r="D64" s="146"/>
      <c r="E64" s="147"/>
      <c r="F64" s="147"/>
      <c r="G64" s="147"/>
      <c r="H64" s="147"/>
      <c r="I64" s="147"/>
      <c r="J64" s="147"/>
      <c r="K64" s="147"/>
      <c r="L64" s="147"/>
      <c r="M64" s="147"/>
      <c r="N64" s="147"/>
      <c r="O64" s="147"/>
      <c r="P64" s="147"/>
      <c r="Q64" s="148"/>
      <c r="R64" s="147"/>
      <c r="S64" s="149"/>
      <c r="T64" s="149"/>
    </row>
    <row r="65" spans="3:20" x14ac:dyDescent="0.25">
      <c r="C65" s="146"/>
      <c r="D65" s="146"/>
      <c r="E65" s="147"/>
      <c r="F65" s="147"/>
      <c r="G65" s="147"/>
      <c r="H65" s="147"/>
      <c r="I65" s="147"/>
      <c r="J65" s="147"/>
      <c r="K65" s="147"/>
      <c r="L65" s="147"/>
      <c r="M65" s="147"/>
      <c r="N65" s="147"/>
      <c r="O65" s="147"/>
      <c r="P65" s="147"/>
      <c r="Q65" s="148"/>
      <c r="R65" s="147"/>
      <c r="S65" s="149"/>
      <c r="T65" s="149"/>
    </row>
    <row r="66" spans="3:20" x14ac:dyDescent="0.25">
      <c r="C66" s="146"/>
      <c r="D66" s="146"/>
      <c r="E66" s="147"/>
      <c r="F66" s="147"/>
      <c r="G66" s="147"/>
      <c r="H66" s="147"/>
      <c r="I66" s="147"/>
      <c r="J66" s="147"/>
      <c r="K66" s="147"/>
      <c r="L66" s="147"/>
      <c r="M66" s="147"/>
      <c r="N66" s="147"/>
      <c r="O66" s="147"/>
      <c r="P66" s="147"/>
      <c r="Q66" s="148"/>
      <c r="R66" s="147"/>
      <c r="S66" s="149"/>
      <c r="T66" s="149"/>
    </row>
    <row r="67" spans="3:20" x14ac:dyDescent="0.25">
      <c r="C67" s="146"/>
      <c r="D67" s="146"/>
      <c r="E67" s="147"/>
      <c r="F67" s="147"/>
      <c r="G67" s="147"/>
      <c r="H67" s="147"/>
      <c r="I67" s="147"/>
      <c r="J67" s="147"/>
      <c r="K67" s="147"/>
      <c r="L67" s="147"/>
      <c r="M67" s="147"/>
      <c r="N67" s="147"/>
      <c r="O67" s="147"/>
      <c r="P67" s="147"/>
      <c r="Q67" s="148"/>
      <c r="R67" s="147"/>
      <c r="S67" s="149"/>
      <c r="T67" s="149"/>
    </row>
    <row r="68" spans="3:20" x14ac:dyDescent="0.25">
      <c r="C68" s="146"/>
      <c r="D68" s="146"/>
      <c r="E68" s="147"/>
      <c r="F68" s="147"/>
      <c r="G68" s="147"/>
      <c r="H68" s="147"/>
      <c r="I68" s="147"/>
      <c r="J68" s="147"/>
      <c r="K68" s="147"/>
      <c r="L68" s="147"/>
      <c r="M68" s="147"/>
      <c r="N68" s="147"/>
      <c r="O68" s="147"/>
      <c r="P68" s="147"/>
      <c r="Q68" s="148"/>
      <c r="R68" s="147"/>
      <c r="S68" s="149"/>
      <c r="T68" s="149"/>
    </row>
    <row r="69" spans="3:20" x14ac:dyDescent="0.25">
      <c r="C69" s="146"/>
      <c r="D69" s="146"/>
      <c r="E69" s="147"/>
      <c r="F69" s="147"/>
      <c r="G69" s="147"/>
      <c r="H69" s="147"/>
      <c r="I69" s="147"/>
      <c r="J69" s="147"/>
      <c r="K69" s="147"/>
      <c r="L69" s="147"/>
      <c r="M69" s="147"/>
      <c r="N69" s="147"/>
      <c r="O69" s="147"/>
      <c r="P69" s="147"/>
      <c r="Q69" s="148"/>
      <c r="R69" s="147"/>
      <c r="S69" s="149"/>
      <c r="T69" s="149"/>
    </row>
    <row r="70" spans="3:20" x14ac:dyDescent="0.25">
      <c r="C70" s="146"/>
      <c r="D70" s="146"/>
      <c r="E70" s="147"/>
      <c r="F70" s="147"/>
      <c r="G70" s="147"/>
      <c r="H70" s="147"/>
      <c r="I70" s="147"/>
      <c r="J70" s="147"/>
      <c r="K70" s="147"/>
      <c r="L70" s="147"/>
      <c r="M70" s="147"/>
      <c r="N70" s="147"/>
      <c r="O70" s="147"/>
      <c r="P70" s="147"/>
      <c r="Q70" s="148"/>
      <c r="R70" s="147"/>
      <c r="S70" s="149"/>
      <c r="T70" s="149"/>
    </row>
    <row r="71" spans="3:20" x14ac:dyDescent="0.25">
      <c r="C71" s="146"/>
      <c r="D71" s="146"/>
      <c r="E71" s="147"/>
      <c r="F71" s="147"/>
      <c r="G71" s="147"/>
      <c r="H71" s="147"/>
      <c r="I71" s="147"/>
      <c r="J71" s="147"/>
      <c r="K71" s="147"/>
      <c r="L71" s="147"/>
      <c r="M71" s="147"/>
      <c r="N71" s="147"/>
      <c r="O71" s="147"/>
      <c r="P71" s="147"/>
      <c r="Q71" s="148"/>
      <c r="R71" s="147"/>
      <c r="S71" s="149"/>
      <c r="T71" s="149"/>
    </row>
    <row r="72" spans="3:20" x14ac:dyDescent="0.25">
      <c r="C72" s="146"/>
      <c r="D72" s="146"/>
      <c r="E72" s="147"/>
      <c r="F72" s="147"/>
      <c r="G72" s="147"/>
      <c r="H72" s="147"/>
      <c r="I72" s="147"/>
      <c r="J72" s="147"/>
      <c r="K72" s="147"/>
      <c r="L72" s="147"/>
      <c r="M72" s="147"/>
      <c r="N72" s="147"/>
      <c r="O72" s="147"/>
      <c r="P72" s="147"/>
      <c r="Q72" s="148"/>
      <c r="R72" s="147"/>
      <c r="S72" s="149"/>
      <c r="T72" s="149"/>
    </row>
    <row r="73" spans="3:20" x14ac:dyDescent="0.25">
      <c r="C73" s="146"/>
      <c r="D73" s="146"/>
      <c r="E73" s="147"/>
      <c r="F73" s="147"/>
      <c r="G73" s="147"/>
      <c r="H73" s="147"/>
      <c r="I73" s="147"/>
      <c r="J73" s="147"/>
      <c r="K73" s="147"/>
      <c r="L73" s="147"/>
      <c r="M73" s="147"/>
      <c r="N73" s="147"/>
      <c r="O73" s="147"/>
      <c r="P73" s="147"/>
      <c r="Q73" s="148"/>
      <c r="R73" s="147"/>
      <c r="S73" s="149"/>
      <c r="T73" s="149"/>
    </row>
    <row r="74" spans="3:20" x14ac:dyDescent="0.25">
      <c r="C74" s="146"/>
      <c r="D74" s="146"/>
      <c r="E74" s="147"/>
      <c r="F74" s="147"/>
      <c r="G74" s="147"/>
      <c r="H74" s="147"/>
      <c r="I74" s="147"/>
      <c r="J74" s="147"/>
      <c r="K74" s="147"/>
      <c r="L74" s="147"/>
      <c r="M74" s="147"/>
      <c r="N74" s="147"/>
      <c r="O74" s="147"/>
      <c r="P74" s="147"/>
      <c r="Q74" s="148"/>
      <c r="R74" s="147"/>
      <c r="S74" s="149"/>
      <c r="T74" s="149"/>
    </row>
    <row r="75" spans="3:20" x14ac:dyDescent="0.25">
      <c r="C75" s="146"/>
      <c r="D75" s="146"/>
      <c r="E75" s="147"/>
      <c r="F75" s="147"/>
      <c r="G75" s="147"/>
      <c r="H75" s="147"/>
      <c r="I75" s="147"/>
      <c r="J75" s="147"/>
      <c r="K75" s="147"/>
      <c r="L75" s="147"/>
      <c r="M75" s="147"/>
      <c r="N75" s="147"/>
      <c r="O75" s="147"/>
      <c r="P75" s="147"/>
      <c r="Q75" s="148"/>
      <c r="R75" s="147"/>
      <c r="S75" s="149"/>
      <c r="T75" s="149"/>
    </row>
    <row r="76" spans="3:20" x14ac:dyDescent="0.25">
      <c r="C76" s="146"/>
      <c r="D76" s="146"/>
      <c r="E76" s="147"/>
      <c r="F76" s="147"/>
      <c r="G76" s="147"/>
      <c r="H76" s="147"/>
      <c r="I76" s="147"/>
      <c r="J76" s="147"/>
      <c r="K76" s="147"/>
      <c r="L76" s="147"/>
      <c r="M76" s="147"/>
      <c r="N76" s="147"/>
      <c r="O76" s="147"/>
      <c r="P76" s="147"/>
      <c r="Q76" s="148"/>
      <c r="R76" s="147"/>
      <c r="S76" s="149"/>
      <c r="T76" s="149"/>
    </row>
    <row r="77" spans="3:20" x14ac:dyDescent="0.25">
      <c r="C77" s="146"/>
      <c r="D77" s="146"/>
      <c r="E77" s="147"/>
      <c r="F77" s="147"/>
      <c r="G77" s="147"/>
      <c r="H77" s="147"/>
      <c r="I77" s="147"/>
      <c r="J77" s="147"/>
      <c r="K77" s="147"/>
      <c r="L77" s="147"/>
      <c r="M77" s="147"/>
      <c r="N77" s="147"/>
      <c r="O77" s="147"/>
      <c r="P77" s="147"/>
      <c r="Q77" s="148"/>
      <c r="R77" s="147"/>
      <c r="S77" s="149"/>
      <c r="T77" s="149"/>
    </row>
    <row r="78" spans="3:20" x14ac:dyDescent="0.25">
      <c r="C78" s="146"/>
      <c r="D78" s="146"/>
      <c r="E78" s="147"/>
      <c r="F78" s="147"/>
      <c r="G78" s="147"/>
      <c r="H78" s="147"/>
      <c r="I78" s="147"/>
      <c r="J78" s="147"/>
      <c r="K78" s="147"/>
      <c r="L78" s="147"/>
      <c r="M78" s="147"/>
      <c r="N78" s="147"/>
      <c r="O78" s="147"/>
      <c r="P78" s="147"/>
      <c r="Q78" s="148"/>
      <c r="R78" s="147"/>
      <c r="S78" s="149"/>
      <c r="T78" s="149"/>
    </row>
    <row r="79" spans="3:20" x14ac:dyDescent="0.25">
      <c r="C79" s="146"/>
      <c r="D79" s="146"/>
      <c r="E79" s="147"/>
      <c r="F79" s="147"/>
      <c r="G79" s="147"/>
      <c r="H79" s="147"/>
      <c r="I79" s="147"/>
      <c r="J79" s="147"/>
      <c r="K79" s="147"/>
      <c r="L79" s="147"/>
      <c r="M79" s="147"/>
      <c r="N79" s="147"/>
      <c r="O79" s="147"/>
      <c r="P79" s="147"/>
      <c r="Q79" s="148"/>
      <c r="R79" s="147"/>
      <c r="S79" s="149"/>
      <c r="T79" s="149"/>
    </row>
    <row r="80" spans="3:20" x14ac:dyDescent="0.25">
      <c r="C80" s="146"/>
      <c r="D80" s="146"/>
      <c r="E80" s="147"/>
      <c r="F80" s="147"/>
      <c r="G80" s="147"/>
      <c r="H80" s="147"/>
      <c r="I80" s="147"/>
      <c r="J80" s="147"/>
      <c r="K80" s="147"/>
      <c r="L80" s="147"/>
      <c r="M80" s="147"/>
      <c r="N80" s="147"/>
      <c r="O80" s="147"/>
      <c r="P80" s="147"/>
      <c r="Q80" s="148"/>
      <c r="R80" s="147"/>
      <c r="S80" s="149"/>
      <c r="T80" s="149"/>
    </row>
    <row r="81" spans="3:20" x14ac:dyDescent="0.25">
      <c r="C81" s="146"/>
      <c r="D81" s="146"/>
      <c r="E81" s="147"/>
      <c r="F81" s="147"/>
      <c r="G81" s="147"/>
      <c r="H81" s="147"/>
      <c r="I81" s="147"/>
      <c r="J81" s="147"/>
      <c r="K81" s="147"/>
      <c r="L81" s="147"/>
      <c r="M81" s="147"/>
      <c r="N81" s="147"/>
      <c r="O81" s="147"/>
      <c r="P81" s="147"/>
      <c r="Q81" s="148"/>
      <c r="R81" s="147"/>
      <c r="S81" s="149"/>
      <c r="T81" s="149"/>
    </row>
    <row r="82" spans="3:20" x14ac:dyDescent="0.25">
      <c r="C82" s="146"/>
      <c r="D82" s="146"/>
      <c r="E82" s="147"/>
      <c r="F82" s="147"/>
      <c r="G82" s="147"/>
      <c r="H82" s="147"/>
      <c r="I82" s="147"/>
      <c r="J82" s="147"/>
      <c r="K82" s="147"/>
      <c r="L82" s="147"/>
      <c r="M82" s="147"/>
      <c r="N82" s="147"/>
      <c r="O82" s="147"/>
      <c r="P82" s="147"/>
      <c r="Q82" s="148"/>
      <c r="R82" s="147"/>
      <c r="S82" s="149"/>
      <c r="T82" s="149"/>
    </row>
    <row r="83" spans="3:20" x14ac:dyDescent="0.25">
      <c r="C83" s="146"/>
      <c r="D83" s="146"/>
      <c r="E83" s="147"/>
      <c r="F83" s="147"/>
      <c r="G83" s="147"/>
      <c r="H83" s="147"/>
      <c r="I83" s="147"/>
      <c r="J83" s="147"/>
      <c r="K83" s="147"/>
      <c r="L83" s="147"/>
      <c r="M83" s="147"/>
      <c r="N83" s="147"/>
      <c r="O83" s="147"/>
      <c r="P83" s="147"/>
      <c r="Q83" s="148"/>
      <c r="R83" s="147"/>
      <c r="S83" s="149"/>
      <c r="T83" s="149"/>
    </row>
    <row r="84" spans="3:20" x14ac:dyDescent="0.25">
      <c r="C84" s="146"/>
      <c r="D84" s="146"/>
      <c r="E84" s="147"/>
      <c r="F84" s="147"/>
      <c r="G84" s="147"/>
      <c r="H84" s="147"/>
      <c r="I84" s="147"/>
      <c r="J84" s="147"/>
      <c r="K84" s="147"/>
      <c r="L84" s="147"/>
      <c r="M84" s="147"/>
      <c r="N84" s="147"/>
      <c r="O84" s="147"/>
      <c r="P84" s="147"/>
      <c r="Q84" s="148"/>
      <c r="R84" s="147"/>
      <c r="S84" s="149"/>
      <c r="T84" s="149"/>
    </row>
    <row r="85" spans="3:20" x14ac:dyDescent="0.25">
      <c r="C85" s="146"/>
      <c r="D85" s="146"/>
      <c r="E85" s="147"/>
      <c r="F85" s="147"/>
      <c r="G85" s="147"/>
      <c r="H85" s="147"/>
      <c r="I85" s="147"/>
      <c r="J85" s="147"/>
      <c r="K85" s="147"/>
      <c r="L85" s="147"/>
      <c r="M85" s="147"/>
      <c r="N85" s="147"/>
      <c r="O85" s="147"/>
      <c r="P85" s="147"/>
      <c r="Q85" s="148"/>
      <c r="R85" s="147"/>
      <c r="S85" s="149"/>
      <c r="T85" s="149"/>
    </row>
    <row r="86" spans="3:20" x14ac:dyDescent="0.25">
      <c r="C86" s="146"/>
      <c r="D86" s="146"/>
      <c r="E86" s="147"/>
      <c r="F86" s="147"/>
      <c r="G86" s="147"/>
      <c r="H86" s="147"/>
      <c r="I86" s="147"/>
      <c r="J86" s="147"/>
      <c r="K86" s="147"/>
      <c r="L86" s="147"/>
      <c r="M86" s="147"/>
      <c r="N86" s="147"/>
      <c r="O86" s="147"/>
      <c r="P86" s="147"/>
      <c r="Q86" s="148"/>
      <c r="R86" s="147"/>
      <c r="S86" s="149"/>
      <c r="T86" s="149"/>
    </row>
    <row r="87" spans="3:20" x14ac:dyDescent="0.25">
      <c r="C87" s="146"/>
      <c r="D87" s="146"/>
      <c r="E87" s="147"/>
      <c r="F87" s="147"/>
      <c r="G87" s="147"/>
      <c r="H87" s="147"/>
      <c r="I87" s="147"/>
      <c r="J87" s="147"/>
      <c r="K87" s="147"/>
      <c r="L87" s="147"/>
      <c r="M87" s="147"/>
      <c r="N87" s="147"/>
      <c r="O87" s="147"/>
      <c r="P87" s="147"/>
      <c r="Q87" s="148"/>
      <c r="R87" s="147"/>
      <c r="S87" s="149"/>
      <c r="T87" s="149"/>
    </row>
    <row r="88" spans="3:20" x14ac:dyDescent="0.25">
      <c r="C88" s="146"/>
      <c r="D88" s="146"/>
      <c r="E88" s="147"/>
      <c r="F88" s="147"/>
      <c r="G88" s="147"/>
      <c r="H88" s="147"/>
      <c r="I88" s="147"/>
      <c r="J88" s="147"/>
      <c r="K88" s="147"/>
      <c r="L88" s="147"/>
      <c r="M88" s="147"/>
      <c r="N88" s="147"/>
      <c r="O88" s="147"/>
      <c r="P88" s="147"/>
      <c r="Q88" s="148"/>
      <c r="R88" s="147"/>
      <c r="S88" s="149"/>
      <c r="T88" s="149"/>
    </row>
    <row r="89" spans="3:20" x14ac:dyDescent="0.25">
      <c r="C89" s="146"/>
      <c r="D89" s="146"/>
      <c r="E89" s="147"/>
      <c r="F89" s="147"/>
      <c r="G89" s="147"/>
      <c r="H89" s="147"/>
      <c r="I89" s="147"/>
      <c r="J89" s="147"/>
      <c r="K89" s="147"/>
      <c r="L89" s="147"/>
      <c r="M89" s="147"/>
      <c r="N89" s="147"/>
      <c r="O89" s="147"/>
      <c r="P89" s="147"/>
      <c r="Q89" s="148"/>
      <c r="R89" s="147"/>
      <c r="S89" s="149"/>
      <c r="T89" s="149"/>
    </row>
    <row r="90" spans="3:20" x14ac:dyDescent="0.25">
      <c r="C90" s="146"/>
      <c r="D90" s="146"/>
      <c r="E90" s="147"/>
      <c r="F90" s="147"/>
      <c r="G90" s="147"/>
      <c r="H90" s="147"/>
      <c r="I90" s="147"/>
      <c r="J90" s="147"/>
      <c r="K90" s="147"/>
      <c r="L90" s="147"/>
      <c r="M90" s="147"/>
      <c r="N90" s="147"/>
      <c r="O90" s="147"/>
      <c r="P90" s="147"/>
      <c r="Q90" s="148"/>
      <c r="R90" s="147"/>
      <c r="S90" s="149"/>
      <c r="T90" s="149"/>
    </row>
    <row r="91" spans="3:20" x14ac:dyDescent="0.25">
      <c r="C91" s="146"/>
      <c r="D91" s="146"/>
      <c r="E91" s="147"/>
      <c r="F91" s="147"/>
      <c r="G91" s="147"/>
      <c r="H91" s="147"/>
      <c r="I91" s="147"/>
      <c r="J91" s="147"/>
      <c r="K91" s="147"/>
      <c r="L91" s="147"/>
      <c r="M91" s="147"/>
      <c r="N91" s="147"/>
      <c r="O91" s="147"/>
      <c r="P91" s="147"/>
      <c r="Q91" s="148"/>
      <c r="R91" s="147"/>
      <c r="S91" s="149"/>
      <c r="T91" s="149"/>
    </row>
    <row r="92" spans="3:20" x14ac:dyDescent="0.25">
      <c r="C92" s="146"/>
      <c r="D92" s="146"/>
      <c r="E92" s="147"/>
      <c r="F92" s="147"/>
      <c r="G92" s="147"/>
      <c r="H92" s="147"/>
      <c r="I92" s="147"/>
      <c r="J92" s="147"/>
      <c r="K92" s="147"/>
      <c r="L92" s="147"/>
      <c r="M92" s="147"/>
      <c r="N92" s="147"/>
      <c r="O92" s="147"/>
      <c r="P92" s="147"/>
      <c r="Q92" s="148"/>
      <c r="R92" s="147"/>
      <c r="S92" s="149"/>
      <c r="T92" s="149"/>
    </row>
    <row r="93" spans="3:20" x14ac:dyDescent="0.25">
      <c r="C93" s="146"/>
      <c r="D93" s="146"/>
      <c r="E93" s="147"/>
      <c r="F93" s="147"/>
      <c r="G93" s="147"/>
      <c r="H93" s="147"/>
      <c r="I93" s="147"/>
      <c r="J93" s="147"/>
      <c r="K93" s="147"/>
      <c r="L93" s="147"/>
      <c r="M93" s="147"/>
      <c r="N93" s="147"/>
      <c r="O93" s="147"/>
      <c r="P93" s="147"/>
      <c r="Q93" s="148"/>
      <c r="R93" s="147"/>
      <c r="S93" s="149"/>
      <c r="T93" s="149"/>
    </row>
    <row r="94" spans="3:20" x14ac:dyDescent="0.25">
      <c r="C94" s="146"/>
      <c r="D94" s="146"/>
      <c r="E94" s="147"/>
      <c r="F94" s="147"/>
      <c r="G94" s="147"/>
      <c r="H94" s="147"/>
      <c r="I94" s="147"/>
      <c r="J94" s="147"/>
      <c r="K94" s="147"/>
      <c r="L94" s="147"/>
      <c r="M94" s="147"/>
      <c r="N94" s="147"/>
      <c r="O94" s="147"/>
      <c r="P94" s="147"/>
      <c r="Q94" s="148"/>
      <c r="R94" s="147"/>
      <c r="S94" s="149"/>
      <c r="T94" s="149"/>
    </row>
    <row r="95" spans="3:20" x14ac:dyDescent="0.25">
      <c r="C95" s="146"/>
      <c r="D95" s="146"/>
      <c r="E95" s="147"/>
      <c r="F95" s="147"/>
      <c r="G95" s="147"/>
      <c r="H95" s="147"/>
      <c r="I95" s="147"/>
      <c r="J95" s="147"/>
      <c r="K95" s="147"/>
      <c r="L95" s="147"/>
      <c r="M95" s="147"/>
      <c r="N95" s="147"/>
      <c r="O95" s="147"/>
      <c r="P95" s="147"/>
      <c r="Q95" s="148"/>
      <c r="R95" s="147"/>
      <c r="S95" s="149"/>
      <c r="T95" s="149"/>
    </row>
    <row r="96" spans="3:20" x14ac:dyDescent="0.25">
      <c r="C96" s="146"/>
      <c r="D96" s="146"/>
      <c r="E96" s="147"/>
      <c r="F96" s="147"/>
      <c r="G96" s="147"/>
      <c r="H96" s="147"/>
      <c r="I96" s="147"/>
      <c r="J96" s="147"/>
      <c r="K96" s="147"/>
      <c r="L96" s="147"/>
      <c r="M96" s="147"/>
      <c r="N96" s="147"/>
      <c r="O96" s="147"/>
      <c r="P96" s="147"/>
      <c r="Q96" s="148"/>
      <c r="R96" s="147"/>
      <c r="S96" s="149"/>
      <c r="T96" s="149"/>
    </row>
    <row r="97" spans="3:20" x14ac:dyDescent="0.25">
      <c r="C97" s="146"/>
      <c r="D97" s="146"/>
      <c r="E97" s="147"/>
      <c r="F97" s="147"/>
      <c r="G97" s="147"/>
      <c r="H97" s="147"/>
      <c r="I97" s="147"/>
      <c r="J97" s="147"/>
      <c r="K97" s="147"/>
      <c r="L97" s="147"/>
      <c r="M97" s="147"/>
      <c r="N97" s="147"/>
      <c r="O97" s="147"/>
      <c r="P97" s="147"/>
      <c r="Q97" s="148"/>
      <c r="R97" s="147"/>
      <c r="S97" s="149"/>
      <c r="T97" s="149"/>
    </row>
    <row r="98" spans="3:20" x14ac:dyDescent="0.25">
      <c r="C98" s="146"/>
      <c r="D98" s="146"/>
      <c r="E98" s="147"/>
      <c r="F98" s="147"/>
      <c r="G98" s="147"/>
      <c r="H98" s="147"/>
      <c r="I98" s="147"/>
      <c r="J98" s="147"/>
      <c r="K98" s="147"/>
      <c r="L98" s="147"/>
      <c r="M98" s="147"/>
      <c r="N98" s="147"/>
      <c r="O98" s="147"/>
      <c r="P98" s="147"/>
      <c r="Q98" s="148"/>
      <c r="R98" s="147"/>
      <c r="S98" s="149"/>
      <c r="T98" s="149"/>
    </row>
    <row r="99" spans="3:20" x14ac:dyDescent="0.25">
      <c r="C99" s="146"/>
      <c r="D99" s="146"/>
      <c r="E99" s="147"/>
      <c r="F99" s="147"/>
      <c r="G99" s="147"/>
      <c r="H99" s="147"/>
      <c r="I99" s="147"/>
      <c r="J99" s="147"/>
      <c r="K99" s="147"/>
      <c r="L99" s="147"/>
      <c r="M99" s="147"/>
      <c r="N99" s="147"/>
      <c r="O99" s="147"/>
      <c r="P99" s="147"/>
      <c r="Q99" s="148"/>
      <c r="R99" s="147"/>
      <c r="S99" s="149"/>
      <c r="T99" s="149"/>
    </row>
    <row r="100" spans="3:20" x14ac:dyDescent="0.25">
      <c r="C100" s="146"/>
      <c r="D100" s="146"/>
      <c r="E100" s="147"/>
      <c r="F100" s="147"/>
      <c r="G100" s="147"/>
      <c r="H100" s="147"/>
      <c r="I100" s="147"/>
      <c r="J100" s="147"/>
      <c r="K100" s="147"/>
      <c r="L100" s="147"/>
      <c r="M100" s="147"/>
      <c r="N100" s="147"/>
      <c r="O100" s="147"/>
      <c r="P100" s="147"/>
      <c r="Q100" s="148"/>
      <c r="R100" s="147"/>
      <c r="S100" s="149"/>
      <c r="T100" s="149"/>
    </row>
    <row r="101" spans="3:20" x14ac:dyDescent="0.25">
      <c r="C101" s="146"/>
      <c r="D101" s="146"/>
      <c r="E101" s="147"/>
      <c r="F101" s="147"/>
      <c r="G101" s="147"/>
      <c r="H101" s="147"/>
      <c r="I101" s="147"/>
      <c r="J101" s="147"/>
      <c r="K101" s="147"/>
      <c r="L101" s="147"/>
      <c r="M101" s="147"/>
      <c r="N101" s="147"/>
      <c r="O101" s="147"/>
      <c r="P101" s="147"/>
      <c r="Q101" s="148"/>
      <c r="R101" s="147"/>
      <c r="S101" s="149"/>
      <c r="T101" s="149"/>
    </row>
    <row r="102" spans="3:20" x14ac:dyDescent="0.25">
      <c r="C102" s="146"/>
      <c r="D102" s="146"/>
      <c r="E102" s="147"/>
      <c r="F102" s="147"/>
      <c r="G102" s="147"/>
      <c r="H102" s="147"/>
      <c r="I102" s="147"/>
      <c r="J102" s="147"/>
      <c r="K102" s="147"/>
      <c r="L102" s="147"/>
      <c r="M102" s="147"/>
      <c r="N102" s="147"/>
      <c r="O102" s="147"/>
      <c r="P102" s="147"/>
      <c r="Q102" s="148"/>
      <c r="R102" s="147"/>
      <c r="S102" s="149"/>
      <c r="T102" s="149"/>
    </row>
    <row r="103" spans="3:20" x14ac:dyDescent="0.25">
      <c r="C103" s="146"/>
      <c r="D103" s="146"/>
      <c r="E103" s="147"/>
      <c r="F103" s="147"/>
      <c r="G103" s="147"/>
      <c r="H103" s="147"/>
      <c r="I103" s="147"/>
      <c r="J103" s="147"/>
      <c r="K103" s="147"/>
      <c r="L103" s="147"/>
      <c r="M103" s="147"/>
      <c r="N103" s="147"/>
      <c r="O103" s="147"/>
      <c r="P103" s="147"/>
      <c r="Q103" s="148"/>
      <c r="R103" s="147"/>
      <c r="S103" s="149"/>
      <c r="T103" s="149"/>
    </row>
    <row r="104" spans="3:20" x14ac:dyDescent="0.25">
      <c r="C104" s="146"/>
      <c r="D104" s="146"/>
      <c r="E104" s="147"/>
      <c r="F104" s="147"/>
      <c r="G104" s="147"/>
      <c r="H104" s="147"/>
      <c r="I104" s="147"/>
      <c r="J104" s="147"/>
      <c r="K104" s="147"/>
      <c r="L104" s="147"/>
      <c r="M104" s="147"/>
      <c r="N104" s="147"/>
      <c r="O104" s="147"/>
      <c r="P104" s="147"/>
      <c r="Q104" s="148"/>
      <c r="R104" s="147"/>
      <c r="S104" s="149"/>
      <c r="T104" s="149"/>
    </row>
    <row r="105" spans="3:20" x14ac:dyDescent="0.25">
      <c r="C105" s="146"/>
      <c r="D105" s="146"/>
      <c r="E105" s="147"/>
      <c r="F105" s="147"/>
      <c r="G105" s="147"/>
      <c r="H105" s="147"/>
      <c r="I105" s="147"/>
      <c r="J105" s="147"/>
      <c r="K105" s="147"/>
      <c r="L105" s="147"/>
      <c r="M105" s="147"/>
      <c r="N105" s="147"/>
      <c r="O105" s="147"/>
      <c r="P105" s="147"/>
      <c r="Q105" s="148"/>
      <c r="R105" s="147"/>
      <c r="S105" s="149"/>
      <c r="T105" s="149"/>
    </row>
  </sheetData>
  <mergeCells count="7">
    <mergeCell ref="E1:J2"/>
    <mergeCell ref="E5:J5"/>
    <mergeCell ref="L5:M5"/>
    <mergeCell ref="S5:Y5"/>
    <mergeCell ref="AA43:AI43"/>
    <mergeCell ref="AA34:AI34"/>
    <mergeCell ref="AA35:AI35"/>
  </mergeCells>
  <pageMargins left="0.7" right="0.7" top="0.75" bottom="0.75" header="0.3" footer="0.3"/>
  <pageSetup paperSize="17"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653CF-9EBD-40AA-A918-1A36D658631A}">
  <sheetPr>
    <tabColor theme="6" tint="0.59999389629810485"/>
  </sheetPr>
  <dimension ref="A1:S48"/>
  <sheetViews>
    <sheetView workbookViewId="0"/>
  </sheetViews>
  <sheetFormatPr defaultRowHeight="15" x14ac:dyDescent="0.25"/>
  <cols>
    <col min="1" max="1" width="6" customWidth="1"/>
    <col min="2" max="2" width="81.42578125" customWidth="1"/>
  </cols>
  <sheetData>
    <row r="1" spans="1:19" x14ac:dyDescent="0.25">
      <c r="A1" s="2" t="s">
        <v>0</v>
      </c>
      <c r="B1" s="2"/>
      <c r="C1" s="3"/>
      <c r="D1" s="3"/>
    </row>
    <row r="2" spans="1:19" x14ac:dyDescent="0.25">
      <c r="A2" s="2" t="s">
        <v>92</v>
      </c>
      <c r="B2" s="2"/>
      <c r="C2" s="3"/>
      <c r="D2" s="3"/>
    </row>
    <row r="3" spans="1:19" x14ac:dyDescent="0.25">
      <c r="A3" s="2" t="s">
        <v>2</v>
      </c>
      <c r="B3" s="2"/>
      <c r="C3" s="3"/>
      <c r="D3" s="3"/>
    </row>
    <row r="5" spans="1:19" x14ac:dyDescent="0.25">
      <c r="A5" s="2" t="s">
        <v>91</v>
      </c>
      <c r="B5" s="2"/>
      <c r="C5" s="47"/>
    </row>
    <row r="6" spans="1:19" s="35" customFormat="1" ht="105" x14ac:dyDescent="0.25">
      <c r="A6" s="128" t="s">
        <v>6</v>
      </c>
      <c r="B6" s="35" t="s">
        <v>196</v>
      </c>
      <c r="C6" s="47"/>
    </row>
    <row r="7" spans="1:19" s="35" customFormat="1" x14ac:dyDescent="0.25">
      <c r="A7" s="128" t="s">
        <v>7</v>
      </c>
      <c r="B7" s="35" t="s">
        <v>71</v>
      </c>
    </row>
    <row r="8" spans="1:19" s="35" customFormat="1" ht="30" x14ac:dyDescent="0.25">
      <c r="B8" s="35" t="s">
        <v>101</v>
      </c>
    </row>
    <row r="9" spans="1:19" s="35" customFormat="1" ht="30" x14ac:dyDescent="0.25">
      <c r="B9" s="35" t="s">
        <v>102</v>
      </c>
    </row>
    <row r="10" spans="1:19" s="35" customFormat="1" x14ac:dyDescent="0.25">
      <c r="A10" s="128" t="s">
        <v>8</v>
      </c>
      <c r="B10" s="35" t="s">
        <v>72</v>
      </c>
    </row>
    <row r="11" spans="1:19" s="35" customFormat="1" ht="75" x14ac:dyDescent="0.25">
      <c r="B11" s="35" t="s">
        <v>209</v>
      </c>
      <c r="C11" s="47"/>
    </row>
    <row r="12" spans="1:19" s="35" customFormat="1" ht="45" x14ac:dyDescent="0.25">
      <c r="B12" s="35" t="s">
        <v>208</v>
      </c>
      <c r="C12" s="47"/>
    </row>
    <row r="13" spans="1:19" s="35" customFormat="1" ht="45" x14ac:dyDescent="0.25">
      <c r="B13" s="35" t="s">
        <v>100</v>
      </c>
    </row>
    <row r="14" spans="1:19" s="35" customFormat="1" ht="105" x14ac:dyDescent="0.25">
      <c r="A14" s="128" t="s">
        <v>97</v>
      </c>
      <c r="B14" s="35" t="s">
        <v>206</v>
      </c>
      <c r="C14"/>
      <c r="S14" s="62"/>
    </row>
    <row r="15" spans="1:19" s="35" customFormat="1" ht="45" x14ac:dyDescent="0.25">
      <c r="A15" s="128" t="s">
        <v>43</v>
      </c>
      <c r="B15" s="35" t="s">
        <v>207</v>
      </c>
    </row>
    <row r="16" spans="1:19" s="35" customFormat="1" x14ac:dyDescent="0.25"/>
    <row r="17" s="35" customFormat="1" x14ac:dyDescent="0.25"/>
    <row r="18" s="35" customFormat="1" x14ac:dyDescent="0.25"/>
    <row r="19" s="35" customFormat="1" x14ac:dyDescent="0.25"/>
    <row r="20" s="35" customFormat="1" x14ac:dyDescent="0.25"/>
    <row r="21" s="35" customFormat="1" x14ac:dyDescent="0.25"/>
    <row r="22" s="35" customFormat="1" x14ac:dyDescent="0.25"/>
    <row r="23" s="35" customFormat="1" x14ac:dyDescent="0.25"/>
    <row r="24" s="35" customFormat="1" x14ac:dyDescent="0.25"/>
    <row r="25" s="35" customFormat="1" x14ac:dyDescent="0.25"/>
    <row r="26" s="35" customFormat="1" x14ac:dyDescent="0.25"/>
    <row r="27" s="35" customFormat="1" x14ac:dyDescent="0.25"/>
    <row r="28" s="35" customFormat="1" x14ac:dyDescent="0.25"/>
    <row r="29" s="35" customFormat="1" x14ac:dyDescent="0.25"/>
    <row r="30" s="35" customFormat="1" x14ac:dyDescent="0.25"/>
    <row r="31" s="35" customFormat="1" x14ac:dyDescent="0.25"/>
    <row r="32" s="35" customFormat="1" x14ac:dyDescent="0.25"/>
    <row r="33" s="35" customFormat="1" x14ac:dyDescent="0.25"/>
    <row r="34" s="35" customFormat="1" x14ac:dyDescent="0.25"/>
    <row r="35" s="35" customFormat="1" x14ac:dyDescent="0.25"/>
    <row r="36" s="35" customFormat="1" x14ac:dyDescent="0.25"/>
    <row r="37" s="35" customFormat="1" x14ac:dyDescent="0.25"/>
    <row r="38" s="35" customFormat="1" x14ac:dyDescent="0.25"/>
    <row r="39" s="35" customFormat="1" x14ac:dyDescent="0.25"/>
    <row r="40" s="35" customFormat="1" x14ac:dyDescent="0.25"/>
    <row r="41" s="35" customFormat="1" x14ac:dyDescent="0.25"/>
    <row r="42" s="35" customFormat="1" x14ac:dyDescent="0.25"/>
    <row r="43" s="35" customFormat="1" x14ac:dyDescent="0.25"/>
    <row r="44" s="35" customFormat="1" x14ac:dyDescent="0.25"/>
    <row r="45" s="35" customFormat="1" x14ac:dyDescent="0.25"/>
    <row r="46" s="35" customFormat="1" x14ac:dyDescent="0.25"/>
    <row r="47" s="35" customFormat="1" x14ac:dyDescent="0.25"/>
    <row r="48" s="35" customFormat="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7366-66A7-44D1-B453-F93035EEB511}">
  <sheetPr>
    <tabColor rgb="FFFFFF00"/>
  </sheetPr>
  <dimension ref="A1:V36"/>
  <sheetViews>
    <sheetView workbookViewId="0">
      <pane ySplit="7" topLeftCell="A8" activePane="bottomLeft" state="frozen"/>
      <selection pane="bottomLeft"/>
    </sheetView>
  </sheetViews>
  <sheetFormatPr defaultRowHeight="15" x14ac:dyDescent="0.25"/>
  <cols>
    <col min="1" max="1" width="2.85546875" customWidth="1"/>
    <col min="2" max="2" width="25.85546875" customWidth="1"/>
    <col min="3" max="3" width="10.5703125" customWidth="1"/>
    <col min="4" max="4" width="9.85546875" customWidth="1"/>
    <col min="5" max="5" width="10.140625" customWidth="1"/>
    <col min="6" max="6" width="10.42578125" bestFit="1" customWidth="1"/>
    <col min="7" max="8" width="13.7109375" customWidth="1"/>
    <col min="9" max="10" width="17.7109375" customWidth="1"/>
    <col min="11" max="11" width="2.28515625" customWidth="1"/>
    <col min="12" max="12" width="15" customWidth="1"/>
    <col min="13" max="13" width="1.7109375" customWidth="1"/>
    <col min="14" max="14" width="14.42578125" customWidth="1"/>
  </cols>
  <sheetData>
    <row r="1" spans="1:22" x14ac:dyDescent="0.25">
      <c r="A1" s="2" t="s">
        <v>13</v>
      </c>
      <c r="B1" s="3"/>
      <c r="C1" s="3"/>
    </row>
    <row r="2" spans="1:22" x14ac:dyDescent="0.25">
      <c r="A2" s="2" t="s">
        <v>98</v>
      </c>
      <c r="B2" s="3"/>
      <c r="C2" s="3"/>
    </row>
    <row r="3" spans="1:22" x14ac:dyDescent="0.25">
      <c r="A3" s="2" t="s">
        <v>2</v>
      </c>
      <c r="B3" s="3"/>
      <c r="C3" s="3"/>
    </row>
    <row r="4" spans="1:22" x14ac:dyDescent="0.25">
      <c r="A4" s="2"/>
      <c r="B4" s="3"/>
      <c r="C4" s="3"/>
    </row>
    <row r="5" spans="1:22" x14ac:dyDescent="0.25">
      <c r="A5" s="2"/>
      <c r="B5" s="3"/>
      <c r="C5" s="3"/>
    </row>
    <row r="6" spans="1:22" x14ac:dyDescent="0.25">
      <c r="A6" s="2"/>
      <c r="B6" s="3"/>
      <c r="C6" s="196" t="s">
        <v>81</v>
      </c>
      <c r="D6" s="197"/>
      <c r="E6" s="197"/>
      <c r="F6" s="197"/>
    </row>
    <row r="7" spans="1:22" s="43" customFormat="1" ht="120" x14ac:dyDescent="0.25">
      <c r="A7" s="42"/>
      <c r="B7" s="30" t="s">
        <v>76</v>
      </c>
      <c r="C7" s="30" t="s">
        <v>77</v>
      </c>
      <c r="D7" s="30" t="s">
        <v>78</v>
      </c>
      <c r="E7" s="30" t="s">
        <v>79</v>
      </c>
      <c r="F7" s="30" t="s">
        <v>80</v>
      </c>
      <c r="G7" s="30" t="s">
        <v>131</v>
      </c>
      <c r="H7" s="30" t="s">
        <v>132</v>
      </c>
      <c r="I7" s="50" t="s">
        <v>133</v>
      </c>
      <c r="J7" s="50" t="s">
        <v>134</v>
      </c>
      <c r="K7" s="42"/>
      <c r="L7" s="30" t="s">
        <v>130</v>
      </c>
      <c r="M7" s="42"/>
      <c r="N7" s="30" t="s">
        <v>126</v>
      </c>
      <c r="O7" s="42"/>
      <c r="P7" s="42"/>
      <c r="Q7" s="42"/>
      <c r="R7" s="42"/>
      <c r="S7" s="42"/>
      <c r="T7" s="42"/>
      <c r="U7" s="42"/>
      <c r="V7" s="42"/>
    </row>
    <row r="8" spans="1:22" s="43" customFormat="1" ht="5.0999999999999996" customHeight="1" x14ac:dyDescent="0.25">
      <c r="A8" s="42"/>
      <c r="B8" s="30"/>
      <c r="C8" s="30"/>
      <c r="D8" s="30"/>
      <c r="E8" s="30"/>
      <c r="F8" s="30"/>
      <c r="G8" s="30"/>
      <c r="H8" s="30"/>
      <c r="I8" s="30"/>
      <c r="J8" s="30"/>
      <c r="K8" s="42"/>
      <c r="L8" s="42"/>
      <c r="M8" s="42"/>
      <c r="N8" s="42"/>
      <c r="O8" s="42"/>
      <c r="P8" s="42"/>
      <c r="Q8" s="42"/>
      <c r="R8" s="42"/>
      <c r="S8" s="42"/>
      <c r="T8" s="42"/>
      <c r="U8" s="42"/>
      <c r="V8" s="42"/>
    </row>
    <row r="9" spans="1:22" x14ac:dyDescent="0.25">
      <c r="A9" s="35" t="s">
        <v>4</v>
      </c>
      <c r="B9" s="35" t="s">
        <v>82</v>
      </c>
      <c r="C9" s="44"/>
      <c r="D9" s="44"/>
      <c r="E9" s="44"/>
      <c r="F9" s="44">
        <f>+C9+D9-E9</f>
        <v>0</v>
      </c>
      <c r="G9" s="44"/>
      <c r="H9" s="44"/>
      <c r="I9" s="82">
        <f>C9*G9</f>
        <v>0</v>
      </c>
      <c r="J9" s="82">
        <f>F9*H9</f>
        <v>0</v>
      </c>
      <c r="K9" s="35"/>
      <c r="L9" s="83" t="e">
        <f>E9/F9</f>
        <v>#DIV/0!</v>
      </c>
      <c r="M9" s="35"/>
      <c r="N9" s="82" t="e">
        <f>+L9*J9</f>
        <v>#DIV/0!</v>
      </c>
      <c r="O9" s="35"/>
      <c r="P9" s="35"/>
      <c r="Q9" s="35"/>
      <c r="R9" s="35"/>
      <c r="S9" s="35"/>
      <c r="T9" s="35"/>
      <c r="U9" s="35"/>
      <c r="V9" s="35"/>
    </row>
    <row r="10" spans="1:22" x14ac:dyDescent="0.25">
      <c r="A10" s="35"/>
      <c r="B10" s="35"/>
      <c r="C10" s="44"/>
      <c r="D10" s="44"/>
      <c r="E10" s="44"/>
      <c r="F10" s="44"/>
      <c r="G10" s="44"/>
      <c r="H10" s="44"/>
      <c r="I10" s="44"/>
      <c r="J10" s="44"/>
      <c r="K10" s="35"/>
      <c r="L10" s="35"/>
      <c r="M10" s="35"/>
      <c r="N10" s="35"/>
      <c r="O10" s="35"/>
      <c r="P10" s="35"/>
      <c r="Q10" s="35"/>
      <c r="R10" s="35"/>
      <c r="S10" s="35"/>
      <c r="T10" s="35"/>
      <c r="U10" s="35"/>
      <c r="V10" s="35"/>
    </row>
    <row r="11" spans="1:22" x14ac:dyDescent="0.25">
      <c r="A11" s="35" t="s">
        <v>83</v>
      </c>
      <c r="B11" s="35" t="s">
        <v>84</v>
      </c>
      <c r="C11" s="44"/>
      <c r="D11" s="44"/>
      <c r="E11" s="44"/>
      <c r="F11" s="44"/>
      <c r="G11" s="44"/>
      <c r="H11" s="44"/>
      <c r="I11" s="48"/>
      <c r="J11" s="48"/>
      <c r="K11" s="35"/>
      <c r="L11" s="35"/>
      <c r="M11" s="35"/>
      <c r="N11" s="35"/>
      <c r="O11" s="35"/>
      <c r="P11" s="35"/>
      <c r="Q11" s="35"/>
      <c r="R11" s="35"/>
      <c r="S11" s="35"/>
      <c r="T11" s="35"/>
      <c r="U11" s="35"/>
      <c r="V11" s="35"/>
    </row>
    <row r="12" spans="1:22" x14ac:dyDescent="0.25">
      <c r="A12" s="35"/>
      <c r="B12" s="35" t="s">
        <v>85</v>
      </c>
      <c r="C12" s="44"/>
      <c r="D12" s="44"/>
      <c r="E12" s="44"/>
      <c r="F12" s="44">
        <f t="shared" ref="F12:F14" si="0">+C12+D12-E12</f>
        <v>0</v>
      </c>
      <c r="G12" s="44"/>
      <c r="H12" s="44"/>
      <c r="I12" s="82">
        <f t="shared" ref="I12:I14" si="1">C12*G12</f>
        <v>0</v>
      </c>
      <c r="J12" s="82">
        <f t="shared" ref="J12:J14" si="2">F12*H12</f>
        <v>0</v>
      </c>
      <c r="K12" s="35"/>
      <c r="L12" s="83" t="e">
        <f t="shared" ref="L12:L14" si="3">E12/F12</f>
        <v>#DIV/0!</v>
      </c>
      <c r="M12" s="35"/>
      <c r="N12" s="83" t="e">
        <f t="shared" ref="N12:N14" si="4">+L12*J12</f>
        <v>#DIV/0!</v>
      </c>
      <c r="O12" s="35"/>
      <c r="P12" s="35"/>
      <c r="Q12" s="35"/>
      <c r="R12" s="35"/>
      <c r="S12" s="35"/>
      <c r="T12" s="35"/>
      <c r="U12" s="35"/>
      <c r="V12" s="35"/>
    </row>
    <row r="13" spans="1:22" x14ac:dyDescent="0.25">
      <c r="A13" s="35"/>
      <c r="B13" s="35" t="s">
        <v>86</v>
      </c>
      <c r="C13" s="44"/>
      <c r="D13" s="44"/>
      <c r="E13" s="44"/>
      <c r="F13" s="44">
        <f t="shared" si="0"/>
        <v>0</v>
      </c>
      <c r="G13" s="44"/>
      <c r="H13" s="44"/>
      <c r="I13" s="82">
        <f t="shared" si="1"/>
        <v>0</v>
      </c>
      <c r="J13" s="82">
        <f t="shared" si="2"/>
        <v>0</v>
      </c>
      <c r="K13" s="35"/>
      <c r="L13" s="83" t="e">
        <f t="shared" si="3"/>
        <v>#DIV/0!</v>
      </c>
      <c r="M13" s="35"/>
      <c r="N13" s="83" t="e">
        <f t="shared" si="4"/>
        <v>#DIV/0!</v>
      </c>
      <c r="O13" s="35"/>
      <c r="P13" s="35"/>
      <c r="Q13" s="35"/>
      <c r="R13" s="35"/>
      <c r="S13" s="35"/>
      <c r="T13" s="35"/>
      <c r="U13" s="35"/>
      <c r="V13" s="35"/>
    </row>
    <row r="14" spans="1:22" x14ac:dyDescent="0.25">
      <c r="A14" s="35"/>
      <c r="B14" s="35" t="s">
        <v>87</v>
      </c>
      <c r="C14" s="44"/>
      <c r="D14" s="44"/>
      <c r="E14" s="44"/>
      <c r="F14" s="44">
        <f t="shared" si="0"/>
        <v>0</v>
      </c>
      <c r="G14" s="44"/>
      <c r="H14" s="44"/>
      <c r="I14" s="82">
        <f t="shared" si="1"/>
        <v>0</v>
      </c>
      <c r="J14" s="82">
        <f t="shared" si="2"/>
        <v>0</v>
      </c>
      <c r="K14" s="35"/>
      <c r="L14" s="83" t="e">
        <f t="shared" si="3"/>
        <v>#DIV/0!</v>
      </c>
      <c r="M14" s="35"/>
      <c r="N14" s="83" t="e">
        <f t="shared" si="4"/>
        <v>#DIV/0!</v>
      </c>
      <c r="O14" s="35"/>
      <c r="P14" s="35"/>
      <c r="Q14" s="35"/>
      <c r="R14" s="35"/>
      <c r="S14" s="35"/>
      <c r="T14" s="35"/>
      <c r="U14" s="35"/>
      <c r="V14" s="35"/>
    </row>
    <row r="15" spans="1:22" ht="5.0999999999999996" customHeight="1" x14ac:dyDescent="0.25">
      <c r="A15" s="35"/>
      <c r="B15" s="35"/>
      <c r="C15" s="44"/>
      <c r="D15" s="44"/>
      <c r="E15" s="44"/>
      <c r="F15" s="44"/>
      <c r="G15" s="44"/>
      <c r="H15" s="44"/>
      <c r="I15" s="44"/>
      <c r="J15" s="44"/>
      <c r="K15" s="35"/>
      <c r="L15" s="35"/>
      <c r="M15" s="35"/>
      <c r="N15" s="35"/>
      <c r="O15" s="35"/>
      <c r="P15" s="35"/>
      <c r="Q15" s="35"/>
      <c r="R15" s="35"/>
      <c r="S15" s="35"/>
      <c r="T15" s="35"/>
      <c r="U15" s="35"/>
      <c r="V15" s="35"/>
    </row>
    <row r="16" spans="1:22" ht="15.75" thickBot="1" x14ac:dyDescent="0.3">
      <c r="A16" s="35"/>
      <c r="B16" s="35" t="s">
        <v>75</v>
      </c>
      <c r="C16" s="45">
        <f>SUM(C9:C15)</f>
        <v>0</v>
      </c>
      <c r="D16" s="45">
        <f t="shared" ref="D16:F16" si="5">SUM(D9:D15)</f>
        <v>0</v>
      </c>
      <c r="E16" s="45">
        <f t="shared" si="5"/>
        <v>0</v>
      </c>
      <c r="F16" s="45">
        <f t="shared" si="5"/>
        <v>0</v>
      </c>
      <c r="G16" s="44"/>
      <c r="H16" s="44"/>
      <c r="I16" s="84">
        <f>SUM(I9:I15)</f>
        <v>0</v>
      </c>
      <c r="J16" s="84">
        <f>SUM(J9:J15)</f>
        <v>0</v>
      </c>
      <c r="K16" s="35"/>
      <c r="L16" s="44"/>
      <c r="M16" s="35"/>
      <c r="N16" s="84" t="e">
        <f>SUM(N9:N15)</f>
        <v>#DIV/0!</v>
      </c>
      <c r="O16" s="35"/>
      <c r="P16" s="35"/>
      <c r="Q16" s="35"/>
      <c r="R16" s="35"/>
      <c r="S16" s="35"/>
      <c r="T16" s="35"/>
      <c r="U16" s="35"/>
      <c r="V16" s="35"/>
    </row>
    <row r="17" spans="1:22" ht="15.75" thickTop="1" x14ac:dyDescent="0.25">
      <c r="A17" s="35"/>
      <c r="B17" s="35"/>
      <c r="C17" s="44"/>
      <c r="D17" s="44"/>
      <c r="E17" s="44"/>
      <c r="F17" s="44"/>
      <c r="G17" s="44"/>
      <c r="H17" s="44"/>
      <c r="I17" s="44"/>
      <c r="J17" s="44"/>
      <c r="K17" s="35"/>
      <c r="L17" s="35"/>
      <c r="M17" s="35"/>
      <c r="N17" s="35"/>
      <c r="O17" s="35"/>
      <c r="P17" s="35"/>
      <c r="Q17" s="35"/>
      <c r="R17" s="35"/>
      <c r="S17" s="35"/>
      <c r="T17" s="35"/>
      <c r="U17" s="35"/>
      <c r="V17" s="35"/>
    </row>
    <row r="18" spans="1:22" x14ac:dyDescent="0.25">
      <c r="A18" s="35"/>
      <c r="B18" s="35"/>
      <c r="C18" s="44"/>
      <c r="D18" s="44"/>
      <c r="E18" s="44"/>
      <c r="F18" s="44"/>
      <c r="G18" s="44"/>
      <c r="H18" s="44"/>
      <c r="I18" s="17"/>
      <c r="J18" s="17"/>
      <c r="K18" s="35"/>
      <c r="L18" s="35"/>
      <c r="M18" s="35"/>
      <c r="N18" s="35"/>
      <c r="O18" s="35"/>
      <c r="P18" s="35"/>
      <c r="Q18" s="35"/>
      <c r="R18" s="35"/>
      <c r="S18" s="35"/>
      <c r="T18" s="35"/>
      <c r="U18" s="35"/>
      <c r="V18" s="35"/>
    </row>
    <row r="19" spans="1:22" x14ac:dyDescent="0.25">
      <c r="A19" s="49" t="s">
        <v>90</v>
      </c>
      <c r="B19" s="47" t="s">
        <v>94</v>
      </c>
      <c r="C19" s="48"/>
      <c r="D19" s="48"/>
      <c r="E19" s="48"/>
      <c r="F19" s="48"/>
      <c r="G19" s="48"/>
      <c r="H19" s="48"/>
      <c r="I19" s="48"/>
      <c r="J19" s="48"/>
      <c r="K19" s="47"/>
      <c r="L19" s="47"/>
      <c r="M19" s="47"/>
      <c r="N19" s="47"/>
      <c r="O19" s="47"/>
      <c r="P19" s="47"/>
      <c r="Q19" s="47"/>
      <c r="R19" s="47"/>
      <c r="S19" s="47"/>
      <c r="T19" s="47"/>
      <c r="U19" s="47"/>
      <c r="V19" s="47"/>
    </row>
    <row r="20" spans="1:22" ht="43.5" customHeight="1" x14ac:dyDescent="0.25">
      <c r="A20" s="47"/>
      <c r="B20" s="170" t="s">
        <v>146</v>
      </c>
      <c r="C20" s="170"/>
      <c r="D20" s="170"/>
      <c r="E20" s="170"/>
      <c r="F20" s="170"/>
      <c r="G20" s="170"/>
      <c r="H20" s="170"/>
      <c r="I20" s="170"/>
      <c r="J20" s="170"/>
      <c r="K20" s="170"/>
      <c r="L20" s="47"/>
      <c r="M20" s="47"/>
      <c r="N20" s="47"/>
      <c r="O20" s="47"/>
      <c r="P20" s="47"/>
      <c r="Q20" s="47"/>
      <c r="R20" s="47"/>
      <c r="S20" s="47"/>
      <c r="T20" s="47"/>
      <c r="U20" s="47"/>
      <c r="V20" s="47"/>
    </row>
    <row r="21" spans="1:22" ht="28.5" customHeight="1" x14ac:dyDescent="0.25">
      <c r="A21" s="47"/>
      <c r="B21" s="170" t="s">
        <v>135</v>
      </c>
      <c r="C21" s="170"/>
      <c r="D21" s="170"/>
      <c r="E21" s="170"/>
      <c r="F21" s="170"/>
      <c r="G21" s="170"/>
      <c r="H21" s="170"/>
      <c r="I21" s="170"/>
      <c r="J21" s="170"/>
      <c r="K21" s="170"/>
      <c r="L21" s="47"/>
      <c r="M21" s="47"/>
      <c r="N21" s="47"/>
      <c r="O21" s="47"/>
      <c r="P21" s="47"/>
      <c r="Q21" s="47"/>
      <c r="R21" s="47"/>
      <c r="S21" s="47"/>
      <c r="T21" s="47"/>
      <c r="U21" s="47"/>
      <c r="V21" s="47"/>
    </row>
    <row r="22" spans="1:22" x14ac:dyDescent="0.25">
      <c r="A22" s="47"/>
      <c r="B22" s="47"/>
      <c r="C22" s="48"/>
      <c r="D22" s="48"/>
      <c r="E22" s="48"/>
      <c r="F22" s="48"/>
      <c r="G22" s="48"/>
      <c r="H22" s="48"/>
      <c r="I22" s="48"/>
      <c r="J22" s="48"/>
      <c r="K22" s="47"/>
      <c r="L22" s="47"/>
      <c r="M22" s="47"/>
      <c r="N22" s="47"/>
      <c r="O22" s="47"/>
      <c r="P22" s="47"/>
      <c r="Q22" s="47"/>
      <c r="R22" s="47"/>
      <c r="S22" s="47"/>
      <c r="T22" s="47"/>
      <c r="U22" s="47"/>
      <c r="V22" s="47"/>
    </row>
    <row r="23" spans="1:22" x14ac:dyDescent="0.25">
      <c r="A23" s="47"/>
      <c r="B23" s="47"/>
      <c r="C23" s="48"/>
      <c r="D23" s="48"/>
      <c r="E23" s="48"/>
      <c r="F23" s="48"/>
      <c r="G23" s="48"/>
      <c r="H23" s="48"/>
      <c r="I23" s="48"/>
      <c r="J23" s="48"/>
      <c r="K23" s="47"/>
      <c r="L23" s="47"/>
      <c r="M23" s="47"/>
      <c r="N23" s="47"/>
      <c r="O23" s="47"/>
      <c r="P23" s="47"/>
      <c r="Q23" s="47"/>
      <c r="R23" s="47"/>
      <c r="S23" s="47"/>
      <c r="T23" s="47"/>
      <c r="U23" s="47"/>
      <c r="V23" s="47"/>
    </row>
    <row r="24" spans="1:22" x14ac:dyDescent="0.25">
      <c r="A24" s="47"/>
      <c r="B24" s="47"/>
      <c r="C24" s="48"/>
      <c r="D24" s="48"/>
      <c r="E24" s="48"/>
      <c r="F24" s="48"/>
      <c r="G24" s="48"/>
      <c r="H24" s="48"/>
      <c r="I24" s="48"/>
      <c r="J24" s="48"/>
      <c r="K24" s="47"/>
      <c r="L24" s="47"/>
      <c r="M24" s="47"/>
      <c r="N24" s="47"/>
      <c r="O24" s="47"/>
      <c r="P24" s="47"/>
      <c r="Q24" s="47"/>
      <c r="R24" s="47"/>
      <c r="S24" s="47"/>
      <c r="T24" s="47"/>
      <c r="U24" s="47"/>
      <c r="V24" s="47"/>
    </row>
    <row r="25" spans="1:22" x14ac:dyDescent="0.25">
      <c r="A25" s="47"/>
      <c r="B25" s="47"/>
      <c r="C25" s="48"/>
      <c r="D25" s="48"/>
      <c r="E25" s="48"/>
      <c r="F25" s="48"/>
      <c r="G25" s="48"/>
      <c r="H25" s="48"/>
      <c r="I25" s="48"/>
      <c r="J25" s="48"/>
      <c r="K25" s="47"/>
      <c r="L25" s="47"/>
      <c r="M25" s="47"/>
      <c r="N25" s="47"/>
      <c r="O25" s="47"/>
      <c r="P25" s="47"/>
      <c r="Q25" s="47"/>
      <c r="R25" s="47"/>
      <c r="S25" s="47"/>
      <c r="T25" s="47"/>
      <c r="U25" s="47"/>
      <c r="V25" s="47"/>
    </row>
    <row r="26" spans="1:22" x14ac:dyDescent="0.25">
      <c r="A26" s="47"/>
      <c r="B26" s="47"/>
      <c r="C26" s="48"/>
      <c r="D26" s="48"/>
      <c r="E26" s="48"/>
      <c r="F26" s="48"/>
      <c r="G26" s="48"/>
      <c r="H26" s="48"/>
      <c r="I26" s="48"/>
      <c r="J26" s="48"/>
      <c r="K26" s="47"/>
      <c r="L26" s="47"/>
      <c r="M26" s="47"/>
      <c r="N26" s="47"/>
      <c r="O26" s="47"/>
      <c r="P26" s="47"/>
      <c r="Q26" s="47"/>
      <c r="R26" s="47"/>
      <c r="S26" s="47"/>
      <c r="T26" s="47"/>
      <c r="U26" s="47"/>
      <c r="V26" s="47"/>
    </row>
    <row r="27" spans="1:22" x14ac:dyDescent="0.25">
      <c r="A27" s="47"/>
      <c r="B27" s="47"/>
      <c r="C27" s="48"/>
      <c r="D27" s="48"/>
      <c r="E27" s="48"/>
      <c r="F27" s="48"/>
      <c r="G27" s="48"/>
      <c r="H27" s="48"/>
      <c r="I27" s="48"/>
      <c r="J27" s="48"/>
      <c r="K27" s="47"/>
      <c r="L27" s="47"/>
      <c r="M27" s="47"/>
      <c r="N27" s="47"/>
      <c r="O27" s="47"/>
      <c r="P27" s="47"/>
      <c r="Q27" s="47"/>
      <c r="R27" s="47"/>
      <c r="S27" s="47"/>
      <c r="T27" s="47"/>
      <c r="U27" s="47"/>
      <c r="V27" s="47"/>
    </row>
    <row r="28" spans="1:22" x14ac:dyDescent="0.25">
      <c r="A28" s="47"/>
      <c r="B28" s="47"/>
      <c r="C28" s="48"/>
      <c r="D28" s="48"/>
      <c r="E28" s="48"/>
      <c r="F28" s="48"/>
      <c r="G28" s="48"/>
      <c r="H28" s="48"/>
      <c r="I28" s="48"/>
      <c r="J28" s="48"/>
      <c r="K28" s="47"/>
      <c r="L28" s="47"/>
      <c r="M28" s="47"/>
      <c r="N28" s="47"/>
      <c r="O28" s="47"/>
      <c r="P28" s="47"/>
      <c r="Q28" s="47"/>
      <c r="R28" s="47"/>
      <c r="S28" s="47"/>
      <c r="T28" s="47"/>
      <c r="U28" s="47"/>
      <c r="V28" s="47"/>
    </row>
    <row r="29" spans="1:22" x14ac:dyDescent="0.25">
      <c r="A29" s="47"/>
      <c r="B29" s="47"/>
      <c r="C29" s="47"/>
      <c r="D29" s="47"/>
      <c r="E29" s="47"/>
      <c r="F29" s="47"/>
      <c r="G29" s="47"/>
      <c r="H29" s="47"/>
      <c r="I29" s="47"/>
      <c r="J29" s="47"/>
      <c r="K29" s="47"/>
      <c r="L29" s="47"/>
      <c r="M29" s="47"/>
      <c r="N29" s="47"/>
      <c r="O29" s="47"/>
      <c r="P29" s="47"/>
      <c r="Q29" s="47"/>
      <c r="R29" s="47"/>
      <c r="S29" s="47"/>
      <c r="T29" s="47"/>
      <c r="U29" s="47"/>
      <c r="V29" s="47"/>
    </row>
    <row r="30" spans="1:22" x14ac:dyDescent="0.25">
      <c r="A30" s="47"/>
      <c r="B30" s="47"/>
      <c r="C30" s="47"/>
      <c r="D30" s="47"/>
      <c r="E30" s="47"/>
      <c r="F30" s="47"/>
      <c r="G30" s="47"/>
      <c r="H30" s="47"/>
      <c r="I30" s="47"/>
      <c r="J30" s="47"/>
      <c r="K30" s="47"/>
      <c r="L30" s="47"/>
      <c r="M30" s="47"/>
      <c r="N30" s="47"/>
      <c r="O30" s="47"/>
      <c r="P30" s="47"/>
      <c r="Q30" s="47"/>
      <c r="R30" s="47"/>
      <c r="S30" s="47"/>
      <c r="T30" s="47"/>
      <c r="U30" s="47"/>
      <c r="V30" s="47"/>
    </row>
    <row r="31" spans="1:22" x14ac:dyDescent="0.25">
      <c r="A31" s="47"/>
      <c r="B31" s="47"/>
      <c r="C31" s="47"/>
      <c r="D31" s="47"/>
      <c r="E31" s="47"/>
      <c r="F31" s="47"/>
      <c r="G31" s="47"/>
      <c r="H31" s="47"/>
      <c r="I31" s="47"/>
      <c r="J31" s="47"/>
      <c r="K31" s="47"/>
      <c r="L31" s="47"/>
      <c r="M31" s="47"/>
      <c r="N31" s="47"/>
      <c r="O31" s="47"/>
      <c r="P31" s="47"/>
      <c r="Q31" s="47"/>
      <c r="R31" s="47"/>
      <c r="S31" s="47"/>
      <c r="T31" s="47"/>
      <c r="U31" s="47"/>
      <c r="V31" s="47"/>
    </row>
    <row r="32" spans="1:22" x14ac:dyDescent="0.25">
      <c r="A32" s="47"/>
      <c r="B32" s="47"/>
      <c r="C32" s="47"/>
      <c r="D32" s="47"/>
      <c r="E32" s="47"/>
      <c r="F32" s="47"/>
      <c r="G32" s="47"/>
      <c r="H32" s="47"/>
      <c r="I32" s="47"/>
      <c r="J32" s="47"/>
      <c r="K32" s="47"/>
      <c r="L32" s="47"/>
      <c r="M32" s="47"/>
      <c r="N32" s="47"/>
      <c r="O32" s="47"/>
      <c r="P32" s="47"/>
      <c r="Q32" s="47"/>
      <c r="R32" s="47"/>
      <c r="S32" s="47"/>
      <c r="T32" s="47"/>
      <c r="U32" s="47"/>
      <c r="V32" s="47"/>
    </row>
    <row r="33" spans="1:22" x14ac:dyDescent="0.25">
      <c r="A33" s="47"/>
      <c r="B33" s="47"/>
      <c r="C33" s="47"/>
      <c r="D33" s="47"/>
      <c r="E33" s="47"/>
      <c r="F33" s="47"/>
      <c r="G33" s="47"/>
      <c r="H33" s="47"/>
      <c r="I33" s="47"/>
      <c r="J33" s="47"/>
      <c r="K33" s="47"/>
      <c r="L33" s="47"/>
      <c r="M33" s="47"/>
      <c r="N33" s="47"/>
      <c r="O33" s="47"/>
      <c r="P33" s="47"/>
      <c r="Q33" s="47"/>
      <c r="R33" s="47"/>
      <c r="S33" s="47"/>
      <c r="T33" s="47"/>
      <c r="U33" s="47"/>
      <c r="V33" s="47"/>
    </row>
    <row r="34" spans="1:22" x14ac:dyDescent="0.25">
      <c r="A34" s="47"/>
      <c r="B34" s="47"/>
      <c r="C34" s="47"/>
      <c r="D34" s="47"/>
      <c r="E34" s="47"/>
      <c r="F34" s="47"/>
      <c r="G34" s="47"/>
      <c r="H34" s="47"/>
      <c r="I34" s="47"/>
      <c r="J34" s="47"/>
      <c r="K34" s="47"/>
      <c r="L34" s="47"/>
      <c r="M34" s="47"/>
      <c r="N34" s="47"/>
      <c r="O34" s="47"/>
      <c r="P34" s="47"/>
      <c r="Q34" s="47"/>
      <c r="R34" s="47"/>
      <c r="S34" s="47"/>
      <c r="T34" s="47"/>
      <c r="U34" s="47"/>
      <c r="V34" s="47"/>
    </row>
    <row r="35" spans="1:22" x14ac:dyDescent="0.25">
      <c r="A35" s="47"/>
      <c r="B35" s="47"/>
      <c r="C35" s="47"/>
      <c r="D35" s="47"/>
      <c r="E35" s="47"/>
      <c r="F35" s="47"/>
      <c r="G35" s="47"/>
      <c r="H35" s="47"/>
      <c r="I35" s="47"/>
      <c r="J35" s="47"/>
      <c r="K35" s="47"/>
      <c r="L35" s="47"/>
      <c r="M35" s="47"/>
      <c r="N35" s="47"/>
      <c r="O35" s="47"/>
      <c r="P35" s="47"/>
      <c r="Q35" s="47"/>
      <c r="R35" s="47"/>
      <c r="S35" s="47"/>
      <c r="T35" s="47"/>
      <c r="U35" s="47"/>
      <c r="V35" s="47"/>
    </row>
    <row r="36" spans="1:22" x14ac:dyDescent="0.25">
      <c r="A36" s="47"/>
      <c r="B36" s="47"/>
      <c r="C36" s="47"/>
      <c r="D36" s="47"/>
      <c r="E36" s="47"/>
      <c r="F36" s="47"/>
      <c r="G36" s="47"/>
      <c r="H36" s="47"/>
      <c r="I36" s="47"/>
      <c r="J36" s="47"/>
      <c r="K36" s="47"/>
      <c r="L36" s="47"/>
      <c r="M36" s="47"/>
      <c r="N36" s="47"/>
      <c r="O36" s="47"/>
      <c r="P36" s="47"/>
      <c r="Q36" s="47"/>
      <c r="R36" s="47"/>
      <c r="S36" s="47"/>
      <c r="T36" s="47"/>
      <c r="U36" s="47"/>
      <c r="V36" s="47"/>
    </row>
  </sheetData>
  <mergeCells count="3">
    <mergeCell ref="C6:F6"/>
    <mergeCell ref="B20:K20"/>
    <mergeCell ref="B21:K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Compensated Absences Summary</vt:lpstr>
      <vt:lpstr>Instructions - Vacation and CT</vt:lpstr>
      <vt:lpstr>Vacation and CT Support</vt:lpstr>
      <vt:lpstr>Instructions - Sick Leave</vt:lpstr>
      <vt:lpstr>Sick Leave Support</vt:lpstr>
      <vt:lpstr>SL Support Sampling example</vt:lpstr>
      <vt:lpstr>Instructions - Leave Donation</vt:lpstr>
      <vt:lpstr>Leave Donation-Leave Sharing </vt:lpstr>
      <vt:lpstr>'Compensated Absences Summary'!Print_Area</vt:lpstr>
      <vt:lpstr>'Sick Leave Support'!Print_Area</vt:lpstr>
      <vt:lpstr>'SL Support Sampling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Bobet-Uriel Obedoza</dc:creator>
  <cp:lastModifiedBy>Bernadette Cabanayan</cp:lastModifiedBy>
  <cp:lastPrinted>2025-07-01T00:43:42Z</cp:lastPrinted>
  <dcterms:created xsi:type="dcterms:W3CDTF">2025-06-04T18:14:28Z</dcterms:created>
  <dcterms:modified xsi:type="dcterms:W3CDTF">2025-07-08T19:47:23Z</dcterms:modified>
</cp:coreProperties>
</file>